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80" windowHeight="3675" activeTab="0"/>
  </bookViews>
  <sheets>
    <sheet name="Info" sheetId="1" r:id="rId1"/>
    <sheet name="Betakarítás" sheetId="2" state="hidden" r:id="rId2"/>
    <sheet name="Számolás" sheetId="3" r:id="rId3"/>
    <sheet name="Eredmény" sheetId="4" r:id="rId4"/>
    <sheet name="Termésbecslő" sheetId="5" r:id="rId5"/>
    <sheet name="EredményT" sheetId="6" r:id="rId6"/>
  </sheets>
  <definedNames>
    <definedName name="_xlnm._FilterDatabase" localSheetId="1" hidden="1">'Betakarítás'!$A$1:$BO$1</definedName>
  </definedNames>
  <calcPr fullCalcOnLoad="1"/>
</workbook>
</file>

<file path=xl/comments2.xml><?xml version="1.0" encoding="utf-8"?>
<comments xmlns="http://schemas.openxmlformats.org/spreadsheetml/2006/main">
  <authors>
    <author>Dr Szieberth D?nes</author>
    <author>dr. Szieberth D?nes</author>
  </authors>
  <commentList>
    <comment ref="A28" authorId="0">
      <text>
        <r>
          <rPr>
            <b/>
            <sz val="8"/>
            <rFont val="Tahoma"/>
            <family val="2"/>
          </rPr>
          <t>Dr Szieberth Dénes:</t>
        </r>
        <r>
          <rPr>
            <sz val="8"/>
            <rFont val="Tahoma"/>
            <family val="2"/>
          </rPr>
          <t xml:space="preserve">
Amennyiben az új módszerrel történt a betakarítás
c20: sávszélesség
d20: sávhossz
e20: betakarított gépaljak száma</t>
        </r>
      </text>
    </comment>
    <comment ref="K31" authorId="1">
      <text>
        <r>
          <rPr>
            <b/>
            <sz val="9"/>
            <rFont val="Tahoma"/>
            <family val="2"/>
          </rPr>
          <t>dr. Szieberth Dénes:</t>
        </r>
        <r>
          <rPr>
            <sz val="9"/>
            <rFont val="Tahoma"/>
            <family val="2"/>
          </rPr>
          <t xml:space="preserve">
A versenyző jelzése alapján javítva a 15450 nettó tömegű (2.) szállítmány adata, mérlegjegy alapján 18450-re. A javítás a terméseredményt 14155 kg/ha-ra változtatta.
</t>
        </r>
      </text>
    </comment>
  </commentList>
</comments>
</file>

<file path=xl/comments3.xml><?xml version="1.0" encoding="utf-8"?>
<comments xmlns="http://schemas.openxmlformats.org/spreadsheetml/2006/main">
  <authors>
    <author>Dr Szieberth D?nes</author>
  </authors>
  <commentList>
    <comment ref="A9" authorId="0">
      <text>
        <r>
          <rPr>
            <b/>
            <sz val="8"/>
            <rFont val="Tahoma"/>
            <family val="2"/>
          </rPr>
          <t>Dr Szieberth Dénes:</t>
        </r>
        <r>
          <rPr>
            <sz val="8"/>
            <rFont val="Tahoma"/>
            <family val="2"/>
          </rPr>
          <t xml:space="preserve">
Amennyiben az új módszerrel történt a betakarítás
c20: sávszélesség
d20: sávhossz
e20: betakarított gépaljak száma</t>
        </r>
      </text>
    </comment>
  </commentList>
</comments>
</file>

<file path=xl/comments5.xml><?xml version="1.0" encoding="utf-8"?>
<comments xmlns="http://schemas.openxmlformats.org/spreadsheetml/2006/main">
  <authors>
    <author>Szieberth D?nes</author>
  </authors>
  <commentList>
    <comment ref="N2" authorId="0">
      <text>
        <r>
          <rPr>
            <b/>
            <sz val="9"/>
            <rFont val="Segoe UI"/>
            <family val="2"/>
          </rPr>
          <t>Szieberth Dénes:</t>
        </r>
        <r>
          <rPr>
            <sz val="9"/>
            <rFont val="Segoe UI"/>
            <family val="2"/>
          </rPr>
          <t xml:space="preserve">
ikersornál a két közeli sor együtt
</t>
        </r>
      </text>
    </comment>
  </commentList>
</comments>
</file>

<file path=xl/sharedStrings.xml><?xml version="1.0" encoding="utf-8"?>
<sst xmlns="http://schemas.openxmlformats.org/spreadsheetml/2006/main" count="862" uniqueCount="421">
  <si>
    <t>Versenyző neve</t>
  </si>
  <si>
    <t>Versenyző képviselője</t>
  </si>
  <si>
    <t>Ország</t>
  </si>
  <si>
    <t>Versenyzői minőség</t>
  </si>
  <si>
    <t>Tanácsadó 1</t>
  </si>
  <si>
    <t>Tanácsadó 2</t>
  </si>
  <si>
    <t>Szponzor 1</t>
  </si>
  <si>
    <t>Szponzor 2</t>
  </si>
  <si>
    <t>Közeli település</t>
  </si>
  <si>
    <t>GPS koordináta</t>
  </si>
  <si>
    <t>Nyilvántartási szám</t>
  </si>
  <si>
    <t>Versenykategória</t>
  </si>
  <si>
    <t>Verseny alkategória</t>
  </si>
  <si>
    <t>Öt plusz egy Kft</t>
  </si>
  <si>
    <t>Temesvári Mihály</t>
  </si>
  <si>
    <t>Magyarország</t>
  </si>
  <si>
    <t>önálló</t>
  </si>
  <si>
    <t>Faggyas János</t>
  </si>
  <si>
    <t>Monsantó Hungária Kft.</t>
  </si>
  <si>
    <t>Fertília Kft.</t>
  </si>
  <si>
    <t>Nagyszénás</t>
  </si>
  <si>
    <t>46°41'27N 20°41'43E</t>
  </si>
  <si>
    <t>14-5-01</t>
  </si>
  <si>
    <t>öntözött</t>
  </si>
  <si>
    <t>szántással</t>
  </si>
  <si>
    <t>DKC5031</t>
  </si>
  <si>
    <t>Szima György</t>
  </si>
  <si>
    <t>tulajdonos</t>
  </si>
  <si>
    <t>DOBI  MIHÁLY</t>
  </si>
  <si>
    <t>Monsanto Hungaria Kft.</t>
  </si>
  <si>
    <t>Kwizda Agro Hungary Kft.</t>
  </si>
  <si>
    <t>Létavértes</t>
  </si>
  <si>
    <t>47°22'51N 21°55'26E</t>
  </si>
  <si>
    <t>14-5-61</t>
  </si>
  <si>
    <t>száraz</t>
  </si>
  <si>
    <t>DKC4717</t>
  </si>
  <si>
    <t>Febagro Zrt</t>
  </si>
  <si>
    <t>Forrai Dusán</t>
  </si>
  <si>
    <t>alkalmazott</t>
  </si>
  <si>
    <t>Papp Károly</t>
  </si>
  <si>
    <t>Monsanto</t>
  </si>
  <si>
    <t>YARA</t>
  </si>
  <si>
    <t>Szieberth Dénes dr.</t>
  </si>
  <si>
    <t>Bácsbokod</t>
  </si>
  <si>
    <t>46°8'57N 19°8'34E</t>
  </si>
  <si>
    <t xml:space="preserve">14-4-47 </t>
  </si>
  <si>
    <t>Petrusz Sándor</t>
  </si>
  <si>
    <t>Monsanto Hungária kft</t>
  </si>
  <si>
    <t>Kwizda Agro</t>
  </si>
  <si>
    <t>Nádudvar</t>
  </si>
  <si>
    <t>47°23'12N 21°11'30E</t>
  </si>
  <si>
    <t>14-5-02</t>
  </si>
  <si>
    <t>Takács Ádám és Takács Nándor</t>
  </si>
  <si>
    <t>családtag</t>
  </si>
  <si>
    <t>Rádi Attila László</t>
  </si>
  <si>
    <t>Monsanto Hungaria</t>
  </si>
  <si>
    <t>Malagrow Kft</t>
  </si>
  <si>
    <t>Anarcs</t>
  </si>
  <si>
    <t>48°11'45N 22°5'45E</t>
  </si>
  <si>
    <t>14-5-35</t>
  </si>
  <si>
    <t>Becő Kft</t>
  </si>
  <si>
    <t>Horváth Ferenc</t>
  </si>
  <si>
    <t>Monsanto Hungária Kft</t>
  </si>
  <si>
    <t>Kenézlő</t>
  </si>
  <si>
    <t>48°13'18N 21°32'55E</t>
  </si>
  <si>
    <t>14-3-64</t>
  </si>
  <si>
    <t>DKC4490</t>
  </si>
  <si>
    <t>Tricciana Zrt.</t>
  </si>
  <si>
    <t>Szente Mihály</t>
  </si>
  <si>
    <t>Monsanto Hungária Kft.</t>
  </si>
  <si>
    <t>Siófok</t>
  </si>
  <si>
    <t>46°51'16N 18°7'1E</t>
  </si>
  <si>
    <t>14-2-04</t>
  </si>
  <si>
    <t>szántás nélkül</t>
  </si>
  <si>
    <t>DKC5276</t>
  </si>
  <si>
    <t>Hergevica Kft.</t>
  </si>
  <si>
    <t>dr. Vavró Iván</t>
  </si>
  <si>
    <t>Jánoshalma</t>
  </si>
  <si>
    <t>46°13'7N 19°16'17E</t>
  </si>
  <si>
    <t>14-4-15</t>
  </si>
  <si>
    <t>Papp Mihály</t>
  </si>
  <si>
    <t>Nyírderzs</t>
  </si>
  <si>
    <t>47°54'18N 22°9'3E</t>
  </si>
  <si>
    <t>14-3-34</t>
  </si>
  <si>
    <t>Légrádi Miklós</t>
  </si>
  <si>
    <t>Lengyeltóti</t>
  </si>
  <si>
    <t>46°42'22N 17°36'20E</t>
  </si>
  <si>
    <t>14-2-06</t>
  </si>
  <si>
    <t>Fitoprodukt Kft.</t>
  </si>
  <si>
    <t>Binder Antal</t>
  </si>
  <si>
    <t>Szalai Ferenc</t>
  </si>
  <si>
    <t>Barcs</t>
  </si>
  <si>
    <t>46°0'44N 17°25'30E</t>
  </si>
  <si>
    <t>14-2-14</t>
  </si>
  <si>
    <t>Baji László EV</t>
  </si>
  <si>
    <t>Kamut</t>
  </si>
  <si>
    <t>46°45'29N 20°56'25E</t>
  </si>
  <si>
    <t>14-5-07</t>
  </si>
  <si>
    <t>György Dániel</t>
  </si>
  <si>
    <t>AGRO. Bio Hungary Kft</t>
  </si>
  <si>
    <t>Cigánd</t>
  </si>
  <si>
    <t>48°14'58N 21°54'37E</t>
  </si>
  <si>
    <t>14-3-08</t>
  </si>
  <si>
    <t>48°14'45N 21°51'53E</t>
  </si>
  <si>
    <t>14-3-09</t>
  </si>
  <si>
    <t>DKC4795</t>
  </si>
  <si>
    <t>György Gergő Dániel</t>
  </si>
  <si>
    <t>48°15'17N 21°51'30E</t>
  </si>
  <si>
    <t>14-3-10</t>
  </si>
  <si>
    <t>Feketesár Zrt Böhönye</t>
  </si>
  <si>
    <t>Barna József</t>
  </si>
  <si>
    <t>Mezőmag-Agrárház Kft</t>
  </si>
  <si>
    <t>Böhönye</t>
  </si>
  <si>
    <t>46°24'34N 17°19'51E</t>
  </si>
  <si>
    <t>14-2-11</t>
  </si>
  <si>
    <t>P0017</t>
  </si>
  <si>
    <t>46°24'36N 17°19'35E</t>
  </si>
  <si>
    <t>14-2-12</t>
  </si>
  <si>
    <t>PR37NO1</t>
  </si>
  <si>
    <t>46°24'25N 17°20'51E</t>
  </si>
  <si>
    <t>14-2-13</t>
  </si>
  <si>
    <t>46°13'14N 19°16'15E</t>
  </si>
  <si>
    <t>14-4-16</t>
  </si>
  <si>
    <t>Deák István</t>
  </si>
  <si>
    <t>Deák Tamás</t>
  </si>
  <si>
    <t>Fityeház</t>
  </si>
  <si>
    <t>46°23'18N 16°52'27E</t>
  </si>
  <si>
    <t>14-2-18</t>
  </si>
  <si>
    <t>14-2-17</t>
  </si>
  <si>
    <t>ifj Farkas Károly</t>
  </si>
  <si>
    <t>Aba</t>
  </si>
  <si>
    <t>47°2'57N 18°29'45E</t>
  </si>
  <si>
    <t>14-2-19</t>
  </si>
  <si>
    <t>Zea-93 Kft</t>
  </si>
  <si>
    <t>Csige István</t>
  </si>
  <si>
    <t>Dow Seeds</t>
  </si>
  <si>
    <t>Balmazújváros</t>
  </si>
  <si>
    <t>47°36'48N 21°20'47E</t>
  </si>
  <si>
    <t>14-5-46</t>
  </si>
  <si>
    <t>DaSonka</t>
  </si>
  <si>
    <t>Aranykalász Gazdák Kft.</t>
  </si>
  <si>
    <t>Szabó Sándor</t>
  </si>
  <si>
    <t>Dr. Varga Csaba</t>
  </si>
  <si>
    <t>Nitrogénművek Zrt.</t>
  </si>
  <si>
    <t>Téglás</t>
  </si>
  <si>
    <t>47°44'0N 21°36'22E</t>
  </si>
  <si>
    <t>14-5-20</t>
  </si>
  <si>
    <t>P0412</t>
  </si>
  <si>
    <t>Recrea Kft.</t>
  </si>
  <si>
    <t>Pájer Gyula</t>
  </si>
  <si>
    <t>Regöly</t>
  </si>
  <si>
    <t>46°36'57N 18°23'43E</t>
  </si>
  <si>
    <t>14-2-32</t>
  </si>
  <si>
    <t>DKC5007</t>
  </si>
  <si>
    <t>Szilvási János</t>
  </si>
  <si>
    <t>Dombóvár</t>
  </si>
  <si>
    <t>46°24'40N 18°5'49E</t>
  </si>
  <si>
    <t>14-2-62</t>
  </si>
  <si>
    <t>Agro-Trans 2000 Kft</t>
  </si>
  <si>
    <t>Ferencz Zsolt</t>
  </si>
  <si>
    <t>Lovász Ágota</t>
  </si>
  <si>
    <t>Tenk</t>
  </si>
  <si>
    <t>47°39'17N 20°20'59E</t>
  </si>
  <si>
    <t>14-4-31</t>
  </si>
  <si>
    <t>Kardos Farm Kft.</t>
  </si>
  <si>
    <t>Kardos Csaba</t>
  </si>
  <si>
    <t>Hajdúböszörmény</t>
  </si>
  <si>
    <t>47°39'23N 21°27'32E</t>
  </si>
  <si>
    <t>14-5-21</t>
  </si>
  <si>
    <t>Kardos Ferenc</t>
  </si>
  <si>
    <t>Fertilia Kft.</t>
  </si>
  <si>
    <t>Görbeháza</t>
  </si>
  <si>
    <t>47°46'57N 21°11'22E</t>
  </si>
  <si>
    <t>14-5-22</t>
  </si>
  <si>
    <t>Kurilla Orsolya</t>
  </si>
  <si>
    <t>Abaújalpár</t>
  </si>
  <si>
    <t>48°18'33N 21°13'13E</t>
  </si>
  <si>
    <t>14-3-37</t>
  </si>
  <si>
    <t>Kurilla Csaba</t>
  </si>
  <si>
    <t>Abaújkér</t>
  </si>
  <si>
    <t>48°18'41N 21°12'58E</t>
  </si>
  <si>
    <t>14-3-38</t>
  </si>
  <si>
    <t>Rokosz László</t>
  </si>
  <si>
    <t>Dési János</t>
  </si>
  <si>
    <t>Nitrogénművek Zrt</t>
  </si>
  <si>
    <t>Dad</t>
  </si>
  <si>
    <t>47°32'2N 18°14'23E</t>
  </si>
  <si>
    <t>14-1-23</t>
  </si>
  <si>
    <t>Dalmand Zrt.</t>
  </si>
  <si>
    <t>Tóth Szabolcs</t>
  </si>
  <si>
    <t>Döbrököz</t>
  </si>
  <si>
    <t>46°28'32N 18°15'46E</t>
  </si>
  <si>
    <t>14-2-24</t>
  </si>
  <si>
    <t>Pilisi Dolina Szövetkezet</t>
  </si>
  <si>
    <t>Tóth Károly</t>
  </si>
  <si>
    <t>Goda László</t>
  </si>
  <si>
    <t>Nitrogénművek ZRt</t>
  </si>
  <si>
    <t>Pilis</t>
  </si>
  <si>
    <t>47°15'29N 19°31'42E</t>
  </si>
  <si>
    <t>14-4-25</t>
  </si>
  <si>
    <t>Mv-277</t>
  </si>
  <si>
    <t>FARKAS KÁROLY</t>
  </si>
  <si>
    <t>Timár István</t>
  </si>
  <si>
    <t>47°3'35N 18°29'59E</t>
  </si>
  <si>
    <t>14-2-26</t>
  </si>
  <si>
    <t>DKC5222</t>
  </si>
  <si>
    <t>Görhöny Gergő</t>
  </si>
  <si>
    <t>Karika András</t>
  </si>
  <si>
    <t>Rém</t>
  </si>
  <si>
    <t>46°13'58N 19°10'58E</t>
  </si>
  <si>
    <t>14-4-39</t>
  </si>
  <si>
    <t>P0216</t>
  </si>
  <si>
    <t>Hartmann Farm Kft.</t>
  </si>
  <si>
    <t>Hartmann Imre</t>
  </si>
  <si>
    <t>Szákszend</t>
  </si>
  <si>
    <t>47°34'34N 18°7'44E</t>
  </si>
  <si>
    <t>14-1-27</t>
  </si>
  <si>
    <t>47°34'37N 18°7'42E</t>
  </si>
  <si>
    <t>14-1-28</t>
  </si>
  <si>
    <t>Papp László</t>
  </si>
  <si>
    <t>Kalló Sándor</t>
  </si>
  <si>
    <t>Gárdony</t>
  </si>
  <si>
    <t>47°11'53N 18°38'52E</t>
  </si>
  <si>
    <t xml:space="preserve">14-2-57 </t>
  </si>
  <si>
    <t>Paár László</t>
  </si>
  <si>
    <t>Kimle</t>
  </si>
  <si>
    <t>47°48'48N 17°20'35E</t>
  </si>
  <si>
    <t>14-1-48</t>
  </si>
  <si>
    <t>Körmendi Szilárd</t>
  </si>
  <si>
    <t>RAGT Vetőmag Kft</t>
  </si>
  <si>
    <t>Nagyigmánd</t>
  </si>
  <si>
    <t>47°38'31N 18°5'39E</t>
  </si>
  <si>
    <t>14-1-30</t>
  </si>
  <si>
    <t>PHILEAXX</t>
  </si>
  <si>
    <t>Borsos Csaba</t>
  </si>
  <si>
    <t>Szerbia</t>
  </si>
  <si>
    <t>Adorján</t>
  </si>
  <si>
    <t>45°59'25N 20°3'5E</t>
  </si>
  <si>
    <t>14-KV-43</t>
  </si>
  <si>
    <t>DKC6120</t>
  </si>
  <si>
    <t>45°59'21N 20°3'0E</t>
  </si>
  <si>
    <t>14-KV-44</t>
  </si>
  <si>
    <t>46°0'46N 20°1'19E</t>
  </si>
  <si>
    <t>14-KV-45</t>
  </si>
  <si>
    <t>DKC3623</t>
  </si>
  <si>
    <t>ifj. Hevesi István</t>
  </si>
  <si>
    <t>Mindszent</t>
  </si>
  <si>
    <t>46°30'10N 20°12'18E</t>
  </si>
  <si>
    <t>14-5-42</t>
  </si>
  <si>
    <t>DKC4964</t>
  </si>
  <si>
    <t>ifj Papp László</t>
  </si>
  <si>
    <t>47°9'30N 18°37'48E</t>
  </si>
  <si>
    <t>14-2-56</t>
  </si>
  <si>
    <t>Agroland 2004 kft</t>
  </si>
  <si>
    <t>Jánoska Attila</t>
  </si>
  <si>
    <t>Tóalmás</t>
  </si>
  <si>
    <t>47°31'54N 19°41'0E</t>
  </si>
  <si>
    <t>14-4-33</t>
  </si>
  <si>
    <t>Csele-Delta Kft.</t>
  </si>
  <si>
    <t>Kovács Miklós</t>
  </si>
  <si>
    <t>Monsato Hungária Kft.</t>
  </si>
  <si>
    <t>Görcsönydoboka</t>
  </si>
  <si>
    <t>46°4'35N 18°36'36E</t>
  </si>
  <si>
    <t>14-2-36</t>
  </si>
  <si>
    <t>Kovács Sándor</t>
  </si>
  <si>
    <t>Debrecen</t>
  </si>
  <si>
    <t>47°32'24N 21°27'32E</t>
  </si>
  <si>
    <t>14-5-40</t>
  </si>
  <si>
    <t>DRO-KO Kft.</t>
  </si>
  <si>
    <t>Kovács József</t>
  </si>
  <si>
    <t>Vágner László</t>
  </si>
  <si>
    <t>Nyírtelek</t>
  </si>
  <si>
    <t>48°1'43N 21°32'30E</t>
  </si>
  <si>
    <t>14-3-49</t>
  </si>
  <si>
    <t>47°38'44N 21°29'48E</t>
  </si>
  <si>
    <t>14-5-41</t>
  </si>
  <si>
    <t>Takács András</t>
  </si>
  <si>
    <t>47°34'34N 18°10'16E</t>
  </si>
  <si>
    <t>14-1-50</t>
  </si>
  <si>
    <t>Syngenta Kft.</t>
  </si>
  <si>
    <t>Martonvásár</t>
  </si>
  <si>
    <t>47°34'42N 18°7'38E</t>
  </si>
  <si>
    <t>14-1-51</t>
  </si>
  <si>
    <t>47°34'43N 18°7'36E</t>
  </si>
  <si>
    <t>14-1-52</t>
  </si>
  <si>
    <t>Héjja Testvérek Kft</t>
  </si>
  <si>
    <t>Baks</t>
  </si>
  <si>
    <t>46°29'30N 20°10'42E</t>
  </si>
  <si>
    <t>14-4-53</t>
  </si>
  <si>
    <t>DKC4590</t>
  </si>
  <si>
    <t>46°30'36N 20°8'20E</t>
  </si>
  <si>
    <t>14-4-54</t>
  </si>
  <si>
    <t>Nagy Csaba</t>
  </si>
  <si>
    <t>47°24'48N 21°15'3E</t>
  </si>
  <si>
    <t>14-5-55</t>
  </si>
  <si>
    <t>Kapospula</t>
  </si>
  <si>
    <t>46°25'6N 18°5'43E</t>
  </si>
  <si>
    <t>14-2-63</t>
  </si>
  <si>
    <t>Bácsai Agrár Zrt</t>
  </si>
  <si>
    <t>Pintér Lajos</t>
  </si>
  <si>
    <t>Vámosszabadi</t>
  </si>
  <si>
    <t>47°45'2N 17°37'35E</t>
  </si>
  <si>
    <t>14-1-58</t>
  </si>
  <si>
    <t>Géczi Csaba Zsolt</t>
  </si>
  <si>
    <t>Gönc</t>
  </si>
  <si>
    <t>48°29'1N 21°15'9E</t>
  </si>
  <si>
    <t>14-3-59</t>
  </si>
  <si>
    <t>47°10'54N 18°37'36E</t>
  </si>
  <si>
    <t>14-2-60</t>
  </si>
  <si>
    <t>Papp György</t>
  </si>
  <si>
    <t>47°54'14N 22°8'14E</t>
  </si>
  <si>
    <t>47°53'34N 22°8'30E</t>
  </si>
  <si>
    <t>14-3-65</t>
  </si>
  <si>
    <t>47°54'10N 22°9'0E</t>
  </si>
  <si>
    <t>14-3-66</t>
  </si>
  <si>
    <t>"Október 6. Gazda Kft."</t>
  </si>
  <si>
    <t>Boér Ernő</t>
  </si>
  <si>
    <t>Orosháza</t>
  </si>
  <si>
    <t>46°41'5N 20°42'43E</t>
  </si>
  <si>
    <t>14-5-67</t>
  </si>
  <si>
    <t>46°42'8N 20°42'0E</t>
  </si>
  <si>
    <t>14-5-68</t>
  </si>
  <si>
    <t>PO216</t>
  </si>
  <si>
    <t>Várható termés, t/ha</t>
  </si>
  <si>
    <t>Sortávolság (m)</t>
  </si>
  <si>
    <t>Adaptersorok száma</t>
  </si>
  <si>
    <t>Betak. Gépaljak száma</t>
  </si>
  <si>
    <t>Sorok hossza (átlag, m)</t>
  </si>
  <si>
    <r>
      <t>Betekarított terület nagysága, m</t>
    </r>
    <r>
      <rPr>
        <b/>
        <vertAlign val="superscript"/>
        <sz val="10"/>
        <rFont val="Arial"/>
        <family val="2"/>
      </rPr>
      <t>2</t>
    </r>
  </si>
  <si>
    <t>Betakarított nyers mennyiség, kg</t>
  </si>
  <si>
    <t>Nettó súly kg 1</t>
  </si>
  <si>
    <t>Nettó súly kg 2</t>
  </si>
  <si>
    <t>Nettó súly kg 3</t>
  </si>
  <si>
    <t>Nettó súly kg 4</t>
  </si>
  <si>
    <t>Nettó súly kg 5</t>
  </si>
  <si>
    <t>Nettó súly kg 6</t>
  </si>
  <si>
    <t>Számított nettó termés kg/ha</t>
  </si>
  <si>
    <t>Számított szemnedvesség %</t>
  </si>
  <si>
    <t>Szemnedvesség % 1</t>
  </si>
  <si>
    <t>Szemnedvesség % 2</t>
  </si>
  <si>
    <t>Szemnedvesség % 3</t>
  </si>
  <si>
    <t>Szemnedvesség % 4</t>
  </si>
  <si>
    <t>Szemnedvesség % 5</t>
  </si>
  <si>
    <t>Szemnedvesség % 6</t>
  </si>
  <si>
    <t>Szemnedvesség % 7</t>
  </si>
  <si>
    <t>Szemnedvesség % 8</t>
  </si>
  <si>
    <t>Szemnedvesség % 9</t>
  </si>
  <si>
    <t>Szemnedvesség % 10</t>
  </si>
  <si>
    <t>Szemnedvesség % 11</t>
  </si>
  <si>
    <t>Szemnedvesség % 12</t>
  </si>
  <si>
    <t>Szemnedvesség % 13</t>
  </si>
  <si>
    <t>Szemnedvesség % 14</t>
  </si>
  <si>
    <t>Szemnedvesség % 15</t>
  </si>
  <si>
    <t>Szemnedvesség % 16</t>
  </si>
  <si>
    <t>Szemnedvesség % 17</t>
  </si>
  <si>
    <t>Szemnedvesség % 18</t>
  </si>
  <si>
    <t>Szemnedvesség % 19</t>
  </si>
  <si>
    <t>Szemnedvesség % 20</t>
  </si>
  <si>
    <t>Szemnedvesség % 21</t>
  </si>
  <si>
    <t>Szemnedvesség % 22</t>
  </si>
  <si>
    <t>Szemnedvesség % 23</t>
  </si>
  <si>
    <t>Szemnedvesség % 24</t>
  </si>
  <si>
    <t>Szemnedvesség % 25</t>
  </si>
  <si>
    <t>Szemnedvesség % 26</t>
  </si>
  <si>
    <t>Szemnedvesség % 27</t>
  </si>
  <si>
    <t>Szemnedvesség % 28</t>
  </si>
  <si>
    <t>Szemnedvesség % 29</t>
  </si>
  <si>
    <t>Szemnedvesség % 30</t>
  </si>
  <si>
    <r>
      <t>Betakarított terület, m</t>
    </r>
    <r>
      <rPr>
        <vertAlign val="superscript"/>
        <sz val="10"/>
        <rFont val="Arial"/>
        <family val="2"/>
      </rPr>
      <t>2</t>
    </r>
  </si>
  <si>
    <t>Betakarítás dátuma (dátum)</t>
  </si>
  <si>
    <t xml:space="preserve"> Ütemezés (dátum, pl: okt10))</t>
  </si>
  <si>
    <t>DK5031</t>
  </si>
  <si>
    <t>Dkc4717</t>
  </si>
  <si>
    <t>LG30.430</t>
  </si>
  <si>
    <t>LG35.35</t>
  </si>
  <si>
    <t>MVKamaria</t>
  </si>
  <si>
    <t>dkc4590</t>
  </si>
  <si>
    <t>NKAffinity</t>
  </si>
  <si>
    <t>MVMikolt</t>
  </si>
  <si>
    <t>P9241</t>
  </si>
  <si>
    <t>Hibrid</t>
  </si>
  <si>
    <t>Ellenőr1</t>
  </si>
  <si>
    <t>Ellenőr2</t>
  </si>
  <si>
    <t>Ellenőr3</t>
  </si>
  <si>
    <t>Szponzor 3</t>
  </si>
  <si>
    <t>Tanácsadó 3</t>
  </si>
  <si>
    <t>Kántor László</t>
  </si>
  <si>
    <t>SumiAgro Hungary Kft.</t>
  </si>
  <si>
    <t>Kurilla 2000 Bt.</t>
  </si>
  <si>
    <t>ProFeed Kft.</t>
  </si>
  <si>
    <t>Limagrain Central Europe</t>
  </si>
  <si>
    <t>DuPont Pioneer</t>
  </si>
  <si>
    <t>Csak halványszürke cellákba írjon!</t>
  </si>
  <si>
    <r>
      <t>Betakarított terület, m</t>
    </r>
    <r>
      <rPr>
        <b/>
        <vertAlign val="superscript"/>
        <sz val="10"/>
        <rFont val="Arial"/>
        <family val="2"/>
      </rPr>
      <t>2</t>
    </r>
  </si>
  <si>
    <t>Minta1</t>
  </si>
  <si>
    <t>Minta2</t>
  </si>
  <si>
    <t>Minta3</t>
  </si>
  <si>
    <t>Minta4</t>
  </si>
  <si>
    <t>Minta5</t>
  </si>
  <si>
    <t>Minta6</t>
  </si>
  <si>
    <t>Minta7</t>
  </si>
  <si>
    <t>Minta8</t>
  </si>
  <si>
    <t>Minta9</t>
  </si>
  <si>
    <t>Minta10</t>
  </si>
  <si>
    <t>Sortávolság, m (0,…)</t>
  </si>
  <si>
    <t>Minta hossza, m (1.,..)</t>
  </si>
  <si>
    <t>Tövek száma, db (…)</t>
  </si>
  <si>
    <t>Csövek száma, db (…)</t>
  </si>
  <si>
    <t>Mintacsövek száma, db (…)</t>
  </si>
  <si>
    <t>Lemorzsolt szem súlya, g (…)</t>
  </si>
  <si>
    <t>Lemorzsolt szem nedvességtartalma, % (..,.)</t>
  </si>
  <si>
    <t>Becsült kg/ha (…..)</t>
  </si>
  <si>
    <t>Mintahossz, m</t>
  </si>
  <si>
    <t>Sortáv, m</t>
  </si>
  <si>
    <t>Átlagos szemsúly/cső, 14,5%, g (…)</t>
  </si>
  <si>
    <t>Mintacsövek összsúlya, g (…)</t>
  </si>
  <si>
    <t>Átlagos szemsúly, nedves, g (…)</t>
  </si>
  <si>
    <t xml:space="preserve"> Eredmény</t>
  </si>
  <si>
    <t>Megnevezés</t>
  </si>
  <si>
    <t>Betekarított terület nagysága, m2</t>
  </si>
  <si>
    <t>Eredménykimutatás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</si>
</sst>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m\.\ d\.;@"/>
    <numFmt numFmtId="166" formatCode="0.0"/>
    <numFmt numFmtId="167" formatCode="[$-40E]mmmm\ d\.;@"/>
    <numFmt numFmtId="168" formatCode="0.000"/>
  </numFmts>
  <fonts count="58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vertAlign val="superscript"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4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4" tint="-0.24997000396251678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0" fontId="37" fillId="0" borderId="0" xfId="55" applyFill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 locked="0"/>
    </xf>
    <xf numFmtId="0" fontId="37" fillId="0" borderId="0" xfId="55" applyFill="1">
      <alignment/>
      <protection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37" fillId="0" borderId="0" xfId="54" applyFill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49" fillId="0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166" fontId="49" fillId="0" borderId="0" xfId="0" applyNumberFormat="1" applyFont="1" applyFill="1" applyAlignment="1" applyProtection="1">
      <alignment horizontal="center"/>
      <protection/>
    </xf>
    <xf numFmtId="0" fontId="44" fillId="0" borderId="0" xfId="0" applyFont="1" applyFill="1" applyAlignment="1" applyProtection="1">
      <alignment horizontal="center"/>
      <protection/>
    </xf>
    <xf numFmtId="1" fontId="53" fillId="0" borderId="0" xfId="0" applyNumberFormat="1" applyFont="1" applyFill="1" applyAlignment="1" applyProtection="1">
      <alignment horizontal="center"/>
      <protection/>
    </xf>
    <xf numFmtId="166" fontId="4" fillId="0" borderId="0" xfId="0" applyNumberFormat="1" applyFont="1" applyFill="1" applyBorder="1" applyAlignment="1" applyProtection="1">
      <alignment vertical="center"/>
      <protection/>
    </xf>
    <xf numFmtId="9" fontId="0" fillId="0" borderId="0" xfId="0" applyNumberFormat="1" applyFill="1" applyAlignment="1" applyProtection="1">
      <alignment/>
      <protection locked="0"/>
    </xf>
    <xf numFmtId="166" fontId="0" fillId="0" borderId="0" xfId="0" applyNumberFormat="1" applyFill="1" applyAlignment="1" applyProtection="1">
      <alignment horizontal="center"/>
      <protection locked="0"/>
    </xf>
    <xf numFmtId="166" fontId="37" fillId="0" borderId="0" xfId="54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166" fontId="0" fillId="33" borderId="0" xfId="0" applyNumberFormat="1" applyFill="1" applyAlignment="1" applyProtection="1">
      <alignment horizontal="center"/>
      <protection locked="0"/>
    </xf>
    <xf numFmtId="0" fontId="44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 horizontal="center"/>
      <protection/>
    </xf>
    <xf numFmtId="166" fontId="53" fillId="0" borderId="0" xfId="0" applyNumberFormat="1" applyFont="1" applyFill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 locked="0"/>
    </xf>
    <xf numFmtId="167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center"/>
      <protection/>
    </xf>
    <xf numFmtId="167" fontId="37" fillId="0" borderId="0" xfId="55" applyNumberFormat="1" applyFill="1">
      <alignment/>
      <protection/>
    </xf>
    <xf numFmtId="167" fontId="37" fillId="0" borderId="0" xfId="54" applyNumberFormat="1" applyFill="1" applyAlignment="1" applyProtection="1">
      <alignment horizontal="center"/>
      <protection locked="0"/>
    </xf>
    <xf numFmtId="167" fontId="44" fillId="0" borderId="0" xfId="0" applyNumberFormat="1" applyFont="1" applyFill="1" applyAlignment="1" applyProtection="1">
      <alignment/>
      <protection/>
    </xf>
    <xf numFmtId="167" fontId="0" fillId="0" borderId="0" xfId="0" applyNumberFormat="1" applyFont="1" applyFill="1" applyAlignment="1" applyProtection="1">
      <alignment/>
      <protection/>
    </xf>
    <xf numFmtId="167" fontId="37" fillId="0" borderId="0" xfId="55" applyNumberFormat="1" applyFill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/>
      <protection/>
    </xf>
    <xf numFmtId="1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/>
      <protection locked="0"/>
    </xf>
    <xf numFmtId="1" fontId="4" fillId="25" borderId="0" xfId="0" applyNumberFormat="1" applyFont="1" applyFill="1" applyBorder="1" applyAlignment="1" applyProtection="1">
      <alignment vertical="center"/>
      <protection/>
    </xf>
    <xf numFmtId="1" fontId="49" fillId="25" borderId="0" xfId="0" applyNumberFormat="1" applyFont="1" applyFill="1" applyAlignment="1" applyProtection="1">
      <alignment horizontal="center"/>
      <protection/>
    </xf>
    <xf numFmtId="166" fontId="4" fillId="25" borderId="0" xfId="0" applyNumberFormat="1" applyFont="1" applyFill="1" applyBorder="1" applyAlignment="1" applyProtection="1">
      <alignment vertical="center"/>
      <protection/>
    </xf>
    <xf numFmtId="166" fontId="49" fillId="25" borderId="0" xfId="0" applyNumberFormat="1" applyFont="1" applyFill="1" applyAlignment="1" applyProtection="1">
      <alignment horizontal="center"/>
      <protection/>
    </xf>
    <xf numFmtId="1" fontId="49" fillId="34" borderId="0" xfId="0" applyNumberFormat="1" applyFont="1" applyFill="1" applyAlignment="1" applyProtection="1">
      <alignment horizontal="center"/>
      <protection/>
    </xf>
    <xf numFmtId="166" fontId="49" fillId="34" borderId="0" xfId="0" applyNumberFormat="1" applyFont="1" applyFill="1" applyAlignment="1" applyProtection="1">
      <alignment horizontal="center"/>
      <protection/>
    </xf>
    <xf numFmtId="0" fontId="53" fillId="0" borderId="0" xfId="0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 horizontal="center"/>
      <protection locked="0"/>
    </xf>
    <xf numFmtId="0" fontId="1" fillId="25" borderId="0" xfId="0" applyFont="1" applyFill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 locked="0"/>
    </xf>
    <xf numFmtId="166" fontId="14" fillId="25" borderId="0" xfId="0" applyNumberFormat="1" applyFont="1" applyFill="1" applyBorder="1" applyAlignment="1" applyProtection="1">
      <alignment vertical="center"/>
      <protection locked="0"/>
    </xf>
    <xf numFmtId="1" fontId="54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0" fontId="55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/>
      <protection locked="0"/>
    </xf>
    <xf numFmtId="2" fontId="44" fillId="0" borderId="0" xfId="0" applyNumberFormat="1" applyFont="1" applyFill="1" applyAlignment="1" applyProtection="1">
      <alignment/>
      <protection/>
    </xf>
    <xf numFmtId="168" fontId="44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" fontId="18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2" fontId="18" fillId="0" borderId="0" xfId="0" applyNumberFormat="1" applyFont="1" applyFill="1" applyAlignment="1" applyProtection="1">
      <alignment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5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3</xdr:row>
      <xdr:rowOff>133350</xdr:rowOff>
    </xdr:from>
    <xdr:ext cx="8362950" cy="2133600"/>
    <xdr:sp>
      <xdr:nvSpPr>
        <xdr:cNvPr id="1" name="Szövegdoboz 1"/>
        <xdr:cNvSpPr txBox="1">
          <a:spLocks noChangeArrowheads="1"/>
        </xdr:cNvSpPr>
      </xdr:nvSpPr>
      <xdr:spPr>
        <a:xfrm>
          <a:off x="914400" y="704850"/>
          <a:ext cx="836295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Munkafüzet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használatáról: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a Számolás ablakban egy olyan táblázatot helyeztünk el, amely megkönnyíti a versenyparcella eredmányeinek kiszámolását olyan esetben,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 nincs mód internekapcsolattot látesíteni és meglátogatni a www.magyarkukoricaklub.hu  weboldalt. Ennek a munkalapnak a használatánál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nagyon fontos, hogy csak a halványszürke mezőbe vigyünk adatokat! A zárolt cellák és általában a félkövérrel szedett karaktereket tartalmazó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cllák eredménycellák, képleteket tartalmaznak.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Az Eredmány ablakban kinagyítva és vastagítva, jól olvashatőan jelennek meg azok az adatok, amelyek a Termésverseny szempontjából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fontosak,  s beírandók a Versenyaplóba.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 Termésbecslő ablak különösen a versenyzőknek hasznos, mert ennek segítségével könnyen megállapíthatják, hogy milyen szintű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ellenőrzést kérjenek.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Az előzőhöz hasonlóan itt is külön lapon mutatjuk meg az eredményeket. (EredményT)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10</xdr:row>
      <xdr:rowOff>171450</xdr:rowOff>
    </xdr:from>
    <xdr:ext cx="1238250" cy="952500"/>
    <xdr:sp>
      <xdr:nvSpPr>
        <xdr:cNvPr id="1" name="Szövegdoboz 1"/>
        <xdr:cNvSpPr txBox="1">
          <a:spLocks noChangeArrowheads="1"/>
        </xdr:cNvSpPr>
      </xdr:nvSpPr>
      <xdr:spPr>
        <a:xfrm>
          <a:off x="2200275" y="2390775"/>
          <a:ext cx="12382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Ebben a szürke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tartományban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bárhova írhatja a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mérlegelési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erdményeket!</a:t>
          </a:r>
        </a:p>
      </xdr:txBody>
    </xdr:sp>
    <xdr:clientData/>
  </xdr:oneCellAnchor>
  <xdr:oneCellAnchor>
    <xdr:from>
      <xdr:col>1</xdr:col>
      <xdr:colOff>57150</xdr:colOff>
      <xdr:row>20</xdr:row>
      <xdr:rowOff>66675</xdr:rowOff>
    </xdr:from>
    <xdr:ext cx="1219200" cy="952500"/>
    <xdr:sp>
      <xdr:nvSpPr>
        <xdr:cNvPr id="2" name="Szövegdoboz 2"/>
        <xdr:cNvSpPr txBox="1">
          <a:spLocks noChangeArrowheads="1"/>
        </xdr:cNvSpPr>
      </xdr:nvSpPr>
      <xdr:spPr>
        <a:xfrm>
          <a:off x="2152650" y="4229100"/>
          <a:ext cx="1219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Ebben a szürke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tartományban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bárhova írhatja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szemnedvesség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mérési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adatokat!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tabSelected="1" zoomScalePageLayoutView="0" workbookViewId="0" topLeftCell="A1">
      <selection activeCell="C20" sqref="C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Z67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33" width="35.7109375" style="0" customWidth="1"/>
    <col min="34" max="34" width="23.57421875" style="0" bestFit="1" customWidth="1"/>
    <col min="35" max="67" width="35.7109375" style="0" customWidth="1"/>
  </cols>
  <sheetData>
    <row r="1" spans="1:67" s="39" customFormat="1" ht="15">
      <c r="A1" s="39" t="s">
        <v>0</v>
      </c>
      <c r="B1" s="39" t="s">
        <v>13</v>
      </c>
      <c r="C1" s="39" t="s">
        <v>26</v>
      </c>
      <c r="D1" s="39" t="s">
        <v>36</v>
      </c>
      <c r="E1" s="39" t="s">
        <v>46</v>
      </c>
      <c r="F1" s="39" t="s">
        <v>52</v>
      </c>
      <c r="G1" s="39" t="s">
        <v>60</v>
      </c>
      <c r="H1" s="39" t="s">
        <v>67</v>
      </c>
      <c r="I1" s="39" t="s">
        <v>75</v>
      </c>
      <c r="J1" s="39" t="s">
        <v>80</v>
      </c>
      <c r="K1" s="39" t="s">
        <v>84</v>
      </c>
      <c r="L1" s="39" t="s">
        <v>88</v>
      </c>
      <c r="M1" s="39" t="s">
        <v>94</v>
      </c>
      <c r="N1" s="39" t="s">
        <v>98</v>
      </c>
      <c r="O1" s="39" t="s">
        <v>98</v>
      </c>
      <c r="P1" s="39" t="s">
        <v>106</v>
      </c>
      <c r="Q1" s="39" t="s">
        <v>109</v>
      </c>
      <c r="R1" s="39" t="s">
        <v>109</v>
      </c>
      <c r="S1" s="39" t="s">
        <v>109</v>
      </c>
      <c r="T1" s="39" t="s">
        <v>75</v>
      </c>
      <c r="U1" s="39" t="s">
        <v>123</v>
      </c>
      <c r="V1" s="39" t="s">
        <v>123</v>
      </c>
      <c r="W1" s="39" t="s">
        <v>129</v>
      </c>
      <c r="X1" s="39" t="s">
        <v>133</v>
      </c>
      <c r="Y1" s="39" t="s">
        <v>140</v>
      </c>
      <c r="Z1" s="39" t="s">
        <v>148</v>
      </c>
      <c r="AA1" s="39" t="s">
        <v>154</v>
      </c>
      <c r="AB1" s="39" t="s">
        <v>158</v>
      </c>
      <c r="AC1" s="39" t="s">
        <v>164</v>
      </c>
      <c r="AD1" s="39" t="s">
        <v>164</v>
      </c>
      <c r="AE1" s="39" t="s">
        <v>174</v>
      </c>
      <c r="AF1" s="39" t="s">
        <v>178</v>
      </c>
      <c r="AG1" s="39" t="s">
        <v>182</v>
      </c>
      <c r="AH1" s="39" t="s">
        <v>188</v>
      </c>
      <c r="AI1" s="39" t="s">
        <v>193</v>
      </c>
      <c r="AJ1" s="39" t="s">
        <v>201</v>
      </c>
      <c r="AK1" s="39" t="s">
        <v>206</v>
      </c>
      <c r="AL1" s="39" t="s">
        <v>212</v>
      </c>
      <c r="AM1" s="39" t="s">
        <v>212</v>
      </c>
      <c r="AN1" s="39" t="s">
        <v>219</v>
      </c>
      <c r="AO1" s="39" t="s">
        <v>224</v>
      </c>
      <c r="AP1" s="39" t="s">
        <v>228</v>
      </c>
      <c r="AQ1" s="39" t="s">
        <v>234</v>
      </c>
      <c r="AR1" s="39" t="s">
        <v>234</v>
      </c>
      <c r="AS1" s="39" t="s">
        <v>234</v>
      </c>
      <c r="AT1" s="39" t="s">
        <v>245</v>
      </c>
      <c r="AU1" s="39" t="s">
        <v>250</v>
      </c>
      <c r="AV1" s="39" t="s">
        <v>253</v>
      </c>
      <c r="AW1" s="39" t="s">
        <v>258</v>
      </c>
      <c r="AX1" s="39" t="s">
        <v>264</v>
      </c>
      <c r="AY1" s="39" t="s">
        <v>268</v>
      </c>
      <c r="AZ1" s="39" t="s">
        <v>264</v>
      </c>
      <c r="BA1" s="39" t="s">
        <v>276</v>
      </c>
      <c r="BB1" s="39" t="s">
        <v>213</v>
      </c>
      <c r="BC1" s="39" t="s">
        <v>213</v>
      </c>
      <c r="BD1" s="39" t="s">
        <v>285</v>
      </c>
      <c r="BE1" s="39" t="s">
        <v>285</v>
      </c>
      <c r="BF1" s="39" t="s">
        <v>292</v>
      </c>
      <c r="BG1" s="39" t="s">
        <v>154</v>
      </c>
      <c r="BH1" s="39" t="s">
        <v>298</v>
      </c>
      <c r="BI1" s="39" t="s">
        <v>303</v>
      </c>
      <c r="BJ1" s="39" t="s">
        <v>250</v>
      </c>
      <c r="BK1" s="39" t="s">
        <v>309</v>
      </c>
      <c r="BL1" s="39" t="s">
        <v>309</v>
      </c>
      <c r="BM1" s="39" t="s">
        <v>309</v>
      </c>
      <c r="BN1" s="39" t="s">
        <v>315</v>
      </c>
      <c r="BO1" s="39" t="s">
        <v>315</v>
      </c>
    </row>
    <row r="2" spans="1:67" ht="15">
      <c r="A2" t="s">
        <v>1</v>
      </c>
      <c r="B2" t="s">
        <v>14</v>
      </c>
      <c r="D2" t="s">
        <v>37</v>
      </c>
      <c r="G2" t="s">
        <v>61</v>
      </c>
      <c r="H2" t="s">
        <v>68</v>
      </c>
      <c r="I2" t="s">
        <v>76</v>
      </c>
      <c r="L2" t="s">
        <v>89</v>
      </c>
      <c r="Q2" t="s">
        <v>110</v>
      </c>
      <c r="R2" t="s">
        <v>110</v>
      </c>
      <c r="S2" t="s">
        <v>110</v>
      </c>
      <c r="T2" t="s">
        <v>76</v>
      </c>
      <c r="U2" t="s">
        <v>124</v>
      </c>
      <c r="V2" t="s">
        <v>124</v>
      </c>
      <c r="X2" t="s">
        <v>134</v>
      </c>
      <c r="Y2" t="s">
        <v>141</v>
      </c>
      <c r="Z2" t="s">
        <v>149</v>
      </c>
      <c r="AB2" t="s">
        <v>159</v>
      </c>
      <c r="AC2" t="s">
        <v>165</v>
      </c>
      <c r="AD2" t="s">
        <v>169</v>
      </c>
      <c r="AE2" t="s">
        <v>174</v>
      </c>
      <c r="AF2" t="s">
        <v>178</v>
      </c>
      <c r="AH2" t="s">
        <v>189</v>
      </c>
      <c r="AI2" t="s">
        <v>194</v>
      </c>
      <c r="AK2" t="s">
        <v>206</v>
      </c>
      <c r="AL2" t="s">
        <v>213</v>
      </c>
      <c r="AM2" t="s">
        <v>213</v>
      </c>
      <c r="AV2" t="s">
        <v>254</v>
      </c>
      <c r="AW2" t="s">
        <v>259</v>
      </c>
      <c r="AY2" t="s">
        <v>269</v>
      </c>
      <c r="BD2" t="s">
        <v>123</v>
      </c>
      <c r="BE2" t="s">
        <v>123</v>
      </c>
      <c r="BH2" t="s">
        <v>299</v>
      </c>
      <c r="BN2" t="s">
        <v>316</v>
      </c>
      <c r="BO2" t="s">
        <v>316</v>
      </c>
    </row>
    <row r="3" spans="1:67" ht="15">
      <c r="A3" t="s">
        <v>2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t="s">
        <v>15</v>
      </c>
      <c r="S3" t="s">
        <v>15</v>
      </c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  <c r="AD3" t="s">
        <v>15</v>
      </c>
      <c r="AE3" t="s">
        <v>15</v>
      </c>
      <c r="AF3" t="s">
        <v>15</v>
      </c>
      <c r="AG3" t="s">
        <v>15</v>
      </c>
      <c r="AH3" t="s">
        <v>15</v>
      </c>
      <c r="AI3" t="s">
        <v>15</v>
      </c>
      <c r="AJ3" t="s">
        <v>15</v>
      </c>
      <c r="AK3" t="s">
        <v>15</v>
      </c>
      <c r="AL3" t="s">
        <v>15</v>
      </c>
      <c r="AM3" t="s">
        <v>15</v>
      </c>
      <c r="AN3" t="s">
        <v>15</v>
      </c>
      <c r="AO3" t="s">
        <v>15</v>
      </c>
      <c r="AP3" t="s">
        <v>15</v>
      </c>
      <c r="AQ3" t="s">
        <v>235</v>
      </c>
      <c r="AR3" t="s">
        <v>235</v>
      </c>
      <c r="AS3" t="s">
        <v>235</v>
      </c>
      <c r="AT3" t="s">
        <v>15</v>
      </c>
      <c r="AU3" t="s">
        <v>15</v>
      </c>
      <c r="AV3" t="s">
        <v>15</v>
      </c>
      <c r="AW3" t="s">
        <v>15</v>
      </c>
      <c r="AX3" t="s">
        <v>15</v>
      </c>
      <c r="AY3" t="s">
        <v>15</v>
      </c>
      <c r="AZ3" t="s">
        <v>15</v>
      </c>
      <c r="BA3" t="s">
        <v>15</v>
      </c>
      <c r="BB3" t="s">
        <v>15</v>
      </c>
      <c r="BC3" t="s">
        <v>15</v>
      </c>
      <c r="BD3" t="s">
        <v>15</v>
      </c>
      <c r="BE3" t="s">
        <v>15</v>
      </c>
      <c r="BF3" t="s">
        <v>15</v>
      </c>
      <c r="BG3" t="s">
        <v>15</v>
      </c>
      <c r="BH3" t="s">
        <v>15</v>
      </c>
      <c r="BI3" t="s">
        <v>15</v>
      </c>
      <c r="BJ3" t="s">
        <v>15</v>
      </c>
      <c r="BK3" t="s">
        <v>15</v>
      </c>
      <c r="BL3" t="s">
        <v>15</v>
      </c>
      <c r="BM3" t="s">
        <v>15</v>
      </c>
      <c r="BN3" t="s">
        <v>15</v>
      </c>
      <c r="BO3" t="s">
        <v>15</v>
      </c>
    </row>
    <row r="4" spans="1:67" ht="15">
      <c r="A4" t="s">
        <v>3</v>
      </c>
      <c r="B4" t="s">
        <v>16</v>
      </c>
      <c r="C4" t="s">
        <v>27</v>
      </c>
      <c r="D4" t="s">
        <v>38</v>
      </c>
      <c r="E4" t="s">
        <v>16</v>
      </c>
      <c r="F4" t="s">
        <v>53</v>
      </c>
      <c r="G4" t="s">
        <v>16</v>
      </c>
      <c r="H4" t="s">
        <v>16</v>
      </c>
      <c r="I4" t="s">
        <v>27</v>
      </c>
      <c r="J4" t="s">
        <v>27</v>
      </c>
      <c r="K4" t="s">
        <v>27</v>
      </c>
      <c r="L4" t="s">
        <v>38</v>
      </c>
      <c r="M4" t="s">
        <v>16</v>
      </c>
      <c r="N4" t="s">
        <v>16</v>
      </c>
      <c r="O4" t="s">
        <v>16</v>
      </c>
      <c r="P4" t="s">
        <v>16</v>
      </c>
      <c r="Q4" t="s">
        <v>38</v>
      </c>
      <c r="R4" t="s">
        <v>38</v>
      </c>
      <c r="S4" t="s">
        <v>38</v>
      </c>
      <c r="T4" t="s">
        <v>27</v>
      </c>
      <c r="U4" t="s">
        <v>27</v>
      </c>
      <c r="V4" t="s">
        <v>27</v>
      </c>
      <c r="W4" t="s">
        <v>16</v>
      </c>
      <c r="X4" t="s">
        <v>27</v>
      </c>
      <c r="Y4" t="s">
        <v>27</v>
      </c>
      <c r="Z4" t="s">
        <v>27</v>
      </c>
      <c r="AA4" t="s">
        <v>16</v>
      </c>
      <c r="AB4" t="s">
        <v>38</v>
      </c>
      <c r="AC4" t="s">
        <v>27</v>
      </c>
      <c r="AD4" t="s">
        <v>27</v>
      </c>
      <c r="AE4" t="s">
        <v>27</v>
      </c>
      <c r="AF4" t="s">
        <v>16</v>
      </c>
      <c r="AG4" t="s">
        <v>27</v>
      </c>
      <c r="AH4" t="s">
        <v>16</v>
      </c>
      <c r="AI4" t="s">
        <v>16</v>
      </c>
      <c r="AJ4" t="s">
        <v>16</v>
      </c>
      <c r="AK4" t="s">
        <v>16</v>
      </c>
      <c r="AL4" t="s">
        <v>16</v>
      </c>
      <c r="AM4" t="s">
        <v>16</v>
      </c>
      <c r="AN4" t="s">
        <v>16</v>
      </c>
      <c r="AO4" t="s">
        <v>16</v>
      </c>
      <c r="AP4" t="s">
        <v>16</v>
      </c>
      <c r="AQ4" t="s">
        <v>27</v>
      </c>
      <c r="AR4" t="s">
        <v>27</v>
      </c>
      <c r="AS4" t="s">
        <v>27</v>
      </c>
      <c r="AT4" t="s">
        <v>16</v>
      </c>
      <c r="AU4" t="s">
        <v>16</v>
      </c>
      <c r="AV4" t="s">
        <v>16</v>
      </c>
      <c r="AW4" t="s">
        <v>16</v>
      </c>
      <c r="AX4" t="s">
        <v>16</v>
      </c>
      <c r="AY4" t="s">
        <v>27</v>
      </c>
      <c r="AZ4" t="s">
        <v>16</v>
      </c>
      <c r="BA4" t="s">
        <v>16</v>
      </c>
      <c r="BB4" t="s">
        <v>16</v>
      </c>
      <c r="BC4" t="s">
        <v>16</v>
      </c>
      <c r="BD4" t="s">
        <v>16</v>
      </c>
      <c r="BE4" t="s">
        <v>16</v>
      </c>
      <c r="BF4" t="s">
        <v>16</v>
      </c>
      <c r="BG4" t="s">
        <v>16</v>
      </c>
      <c r="BH4" t="s">
        <v>16</v>
      </c>
      <c r="BI4" t="s">
        <v>16</v>
      </c>
      <c r="BJ4" t="s">
        <v>16</v>
      </c>
      <c r="BK4" t="s">
        <v>16</v>
      </c>
      <c r="BL4" t="s">
        <v>16</v>
      </c>
      <c r="BM4" t="s">
        <v>16</v>
      </c>
      <c r="BN4" t="s">
        <v>16</v>
      </c>
      <c r="BO4" t="s">
        <v>16</v>
      </c>
    </row>
    <row r="5" spans="1:67" s="39" customFormat="1" ht="15">
      <c r="A5" s="39" t="s">
        <v>380</v>
      </c>
      <c r="B5" s="39" t="s">
        <v>25</v>
      </c>
      <c r="C5" s="39" t="s">
        <v>35</v>
      </c>
      <c r="D5" s="39" t="s">
        <v>371</v>
      </c>
      <c r="E5" s="39" t="s">
        <v>74</v>
      </c>
      <c r="F5" s="39" t="s">
        <v>372</v>
      </c>
      <c r="G5" s="39" t="s">
        <v>66</v>
      </c>
      <c r="H5" s="39" t="s">
        <v>74</v>
      </c>
      <c r="I5" s="39" t="s">
        <v>74</v>
      </c>
      <c r="J5" s="39" t="s">
        <v>35</v>
      </c>
      <c r="K5" s="39" t="s">
        <v>35</v>
      </c>
      <c r="L5" s="39" t="s">
        <v>25</v>
      </c>
      <c r="M5" s="39" t="s">
        <v>74</v>
      </c>
      <c r="N5" s="39" t="s">
        <v>35</v>
      </c>
      <c r="O5" s="39" t="s">
        <v>105</v>
      </c>
      <c r="P5" s="39" t="s">
        <v>289</v>
      </c>
      <c r="Q5" s="39" t="s">
        <v>115</v>
      </c>
      <c r="R5" s="39" t="s">
        <v>118</v>
      </c>
      <c r="S5" s="39" t="s">
        <v>373</v>
      </c>
      <c r="T5" s="39" t="s">
        <v>25</v>
      </c>
      <c r="U5" s="39" t="s">
        <v>205</v>
      </c>
      <c r="V5" s="39" t="s">
        <v>25</v>
      </c>
      <c r="W5" s="39" t="s">
        <v>25</v>
      </c>
      <c r="X5" s="39" t="s">
        <v>139</v>
      </c>
      <c r="Y5" s="39" t="s">
        <v>147</v>
      </c>
      <c r="Z5" s="39" t="s">
        <v>153</v>
      </c>
      <c r="AA5" s="39" t="s">
        <v>35</v>
      </c>
      <c r="AB5" s="39" t="s">
        <v>74</v>
      </c>
      <c r="AC5" s="39" t="s">
        <v>74</v>
      </c>
      <c r="AD5" s="39" t="s">
        <v>74</v>
      </c>
      <c r="AE5" s="39" t="s">
        <v>105</v>
      </c>
      <c r="AF5" s="39" t="s">
        <v>105</v>
      </c>
      <c r="AG5" s="39" t="s">
        <v>35</v>
      </c>
      <c r="AH5" s="39" t="s">
        <v>374</v>
      </c>
      <c r="AI5" s="39" t="s">
        <v>200</v>
      </c>
      <c r="AJ5" s="39" t="s">
        <v>205</v>
      </c>
      <c r="AK5" s="39" t="s">
        <v>211</v>
      </c>
      <c r="AL5" s="39" t="s">
        <v>211</v>
      </c>
      <c r="AM5" s="39" t="s">
        <v>379</v>
      </c>
      <c r="AN5" s="39" t="s">
        <v>375</v>
      </c>
      <c r="AO5" s="39" t="s">
        <v>376</v>
      </c>
      <c r="AP5" s="39" t="s">
        <v>233</v>
      </c>
      <c r="AQ5" s="39" t="s">
        <v>239</v>
      </c>
      <c r="AR5" s="39" t="s">
        <v>153</v>
      </c>
      <c r="AS5" s="39" t="s">
        <v>244</v>
      </c>
      <c r="AT5" s="39" t="s">
        <v>249</v>
      </c>
      <c r="AU5" s="39" t="s">
        <v>35</v>
      </c>
      <c r="AV5" s="39" t="s">
        <v>74</v>
      </c>
      <c r="AW5" s="39" t="s">
        <v>205</v>
      </c>
      <c r="AX5" s="39" t="s">
        <v>74</v>
      </c>
      <c r="AY5" s="39" t="s">
        <v>25</v>
      </c>
      <c r="AZ5" s="39" t="s">
        <v>74</v>
      </c>
      <c r="BA5" s="39" t="s">
        <v>74</v>
      </c>
      <c r="BB5" s="39" t="s">
        <v>377</v>
      </c>
      <c r="BC5" s="39" t="s">
        <v>378</v>
      </c>
      <c r="BD5" s="39" t="s">
        <v>289</v>
      </c>
      <c r="BE5" s="39" t="s">
        <v>74</v>
      </c>
      <c r="BF5" s="39" t="s">
        <v>25</v>
      </c>
      <c r="BG5" s="39" t="s">
        <v>205</v>
      </c>
      <c r="BH5" s="39" t="s">
        <v>74</v>
      </c>
      <c r="BI5" s="39" t="s">
        <v>35</v>
      </c>
      <c r="BJ5" s="39" t="s">
        <v>25</v>
      </c>
      <c r="BK5" s="39" t="s">
        <v>153</v>
      </c>
      <c r="BL5" s="39" t="s">
        <v>35</v>
      </c>
      <c r="BM5" s="39" t="s">
        <v>105</v>
      </c>
      <c r="BN5" s="39" t="s">
        <v>25</v>
      </c>
      <c r="BO5" s="39" t="s">
        <v>322</v>
      </c>
    </row>
    <row r="6" spans="1:51" ht="15">
      <c r="A6" t="s">
        <v>4</v>
      </c>
      <c r="B6" t="s">
        <v>17</v>
      </c>
      <c r="C6" t="s">
        <v>28</v>
      </c>
      <c r="D6" t="s">
        <v>39</v>
      </c>
      <c r="E6" t="s">
        <v>28</v>
      </c>
      <c r="F6" t="s">
        <v>54</v>
      </c>
      <c r="I6" t="s">
        <v>39</v>
      </c>
      <c r="K6" t="s">
        <v>42</v>
      </c>
      <c r="L6" t="s">
        <v>90</v>
      </c>
      <c r="N6" s="38" t="s">
        <v>386</v>
      </c>
      <c r="O6" s="38" t="s">
        <v>386</v>
      </c>
      <c r="P6" s="38" t="s">
        <v>386</v>
      </c>
      <c r="T6" t="s">
        <v>39</v>
      </c>
      <c r="Y6" t="s">
        <v>142</v>
      </c>
      <c r="AB6" t="s">
        <v>160</v>
      </c>
      <c r="AG6" t="s">
        <v>183</v>
      </c>
      <c r="AI6" t="s">
        <v>195</v>
      </c>
      <c r="AJ6" t="s">
        <v>202</v>
      </c>
      <c r="AK6" t="s">
        <v>207</v>
      </c>
      <c r="AY6" t="s">
        <v>270</v>
      </c>
    </row>
    <row r="7" spans="1:37" ht="15">
      <c r="A7" t="s">
        <v>5</v>
      </c>
      <c r="C7" t="s">
        <v>17</v>
      </c>
      <c r="F7" t="s">
        <v>17</v>
      </c>
      <c r="AK7" t="s">
        <v>183</v>
      </c>
    </row>
    <row r="8" ht="15">
      <c r="A8" t="s">
        <v>385</v>
      </c>
    </row>
    <row r="9" spans="1:67" ht="15">
      <c r="A9" t="s">
        <v>6</v>
      </c>
      <c r="B9" t="s">
        <v>18</v>
      </c>
      <c r="C9" t="s">
        <v>29</v>
      </c>
      <c r="D9" t="s">
        <v>29</v>
      </c>
      <c r="E9" t="s">
        <v>47</v>
      </c>
      <c r="F9" t="s">
        <v>55</v>
      </c>
      <c r="G9" t="s">
        <v>62</v>
      </c>
      <c r="H9" t="s">
        <v>69</v>
      </c>
      <c r="I9" t="s">
        <v>62</v>
      </c>
      <c r="K9" t="s">
        <v>69</v>
      </c>
      <c r="L9" t="s">
        <v>69</v>
      </c>
      <c r="M9" t="s">
        <v>40</v>
      </c>
      <c r="N9" s="38" t="s">
        <v>69</v>
      </c>
      <c r="O9" s="38" t="s">
        <v>69</v>
      </c>
      <c r="P9" s="38" t="s">
        <v>69</v>
      </c>
      <c r="Q9" s="38" t="s">
        <v>387</v>
      </c>
      <c r="R9" s="38" t="s">
        <v>387</v>
      </c>
      <c r="S9" s="38" t="s">
        <v>387</v>
      </c>
      <c r="T9" t="s">
        <v>62</v>
      </c>
      <c r="W9" t="s">
        <v>40</v>
      </c>
      <c r="X9" t="s">
        <v>135</v>
      </c>
      <c r="Y9" t="s">
        <v>143</v>
      </c>
      <c r="Z9" t="s">
        <v>69</v>
      </c>
      <c r="AB9" t="s">
        <v>62</v>
      </c>
      <c r="AC9" t="s">
        <v>69</v>
      </c>
      <c r="AD9" t="s">
        <v>170</v>
      </c>
      <c r="AG9" t="s">
        <v>184</v>
      </c>
      <c r="AH9" t="s">
        <v>170</v>
      </c>
      <c r="AI9" t="s">
        <v>196</v>
      </c>
      <c r="AK9" s="38" t="s">
        <v>143</v>
      </c>
      <c r="AL9" s="38" t="s">
        <v>391</v>
      </c>
      <c r="AM9" s="38" t="s">
        <v>391</v>
      </c>
      <c r="AN9" t="s">
        <v>220</v>
      </c>
      <c r="AO9" t="s">
        <v>69</v>
      </c>
      <c r="AP9" t="s">
        <v>229</v>
      </c>
      <c r="AT9" s="38" t="s">
        <v>69</v>
      </c>
      <c r="AW9" t="s">
        <v>260</v>
      </c>
      <c r="AX9" t="s">
        <v>40</v>
      </c>
      <c r="AZ9" t="s">
        <v>40</v>
      </c>
      <c r="BA9" t="s">
        <v>40</v>
      </c>
      <c r="BB9" t="s">
        <v>279</v>
      </c>
      <c r="BC9" t="s">
        <v>279</v>
      </c>
      <c r="BD9" t="s">
        <v>40</v>
      </c>
      <c r="BE9" t="s">
        <v>40</v>
      </c>
      <c r="BF9" t="s">
        <v>40</v>
      </c>
      <c r="BK9" t="s">
        <v>69</v>
      </c>
      <c r="BL9" t="s">
        <v>69</v>
      </c>
      <c r="BM9" t="s">
        <v>69</v>
      </c>
      <c r="BN9" t="s">
        <v>170</v>
      </c>
      <c r="BO9" t="s">
        <v>170</v>
      </c>
    </row>
    <row r="10" spans="1:55" ht="15">
      <c r="A10" t="s">
        <v>7</v>
      </c>
      <c r="B10" t="s">
        <v>19</v>
      </c>
      <c r="C10" t="s">
        <v>30</v>
      </c>
      <c r="D10" t="s">
        <v>41</v>
      </c>
      <c r="E10" t="s">
        <v>48</v>
      </c>
      <c r="F10" t="s">
        <v>56</v>
      </c>
      <c r="N10" t="s">
        <v>99</v>
      </c>
      <c r="O10" t="s">
        <v>99</v>
      </c>
      <c r="P10" t="s">
        <v>99</v>
      </c>
      <c r="Q10" t="s">
        <v>111</v>
      </c>
      <c r="R10" t="s">
        <v>111</v>
      </c>
      <c r="S10" t="s">
        <v>111</v>
      </c>
      <c r="AD10" s="38" t="s">
        <v>69</v>
      </c>
      <c r="AF10" s="38" t="s">
        <v>388</v>
      </c>
      <c r="AH10" s="38" t="s">
        <v>390</v>
      </c>
      <c r="BB10" t="s">
        <v>280</v>
      </c>
      <c r="BC10" t="s">
        <v>280</v>
      </c>
    </row>
    <row r="11" spans="1:34" ht="15">
      <c r="A11" t="s">
        <v>384</v>
      </c>
      <c r="AH11" t="s">
        <v>389</v>
      </c>
    </row>
    <row r="12" spans="1:37" ht="15">
      <c r="A12" s="38" t="s">
        <v>381</v>
      </c>
      <c r="D12" t="s">
        <v>42</v>
      </c>
      <c r="Y12" t="s">
        <v>42</v>
      </c>
      <c r="AI12" t="s">
        <v>42</v>
      </c>
      <c r="AK12" t="s">
        <v>42</v>
      </c>
    </row>
    <row r="13" ht="15">
      <c r="A13" s="38" t="s">
        <v>382</v>
      </c>
    </row>
    <row r="14" ht="15">
      <c r="A14" s="38" t="s">
        <v>383</v>
      </c>
    </row>
    <row r="15" spans="1:67" ht="15">
      <c r="A15" t="s">
        <v>8</v>
      </c>
      <c r="B15" t="s">
        <v>20</v>
      </c>
      <c r="C15" t="s">
        <v>31</v>
      </c>
      <c r="D15" t="s">
        <v>43</v>
      </c>
      <c r="E15" t="s">
        <v>49</v>
      </c>
      <c r="F15" t="s">
        <v>57</v>
      </c>
      <c r="G15" t="s">
        <v>63</v>
      </c>
      <c r="H15" t="s">
        <v>70</v>
      </c>
      <c r="I15" t="s">
        <v>77</v>
      </c>
      <c r="J15" t="s">
        <v>81</v>
      </c>
      <c r="K15" t="s">
        <v>85</v>
      </c>
      <c r="L15" t="s">
        <v>91</v>
      </c>
      <c r="M15" t="s">
        <v>95</v>
      </c>
      <c r="N15" t="s">
        <v>100</v>
      </c>
      <c r="O15" t="s">
        <v>100</v>
      </c>
      <c r="P15" t="s">
        <v>100</v>
      </c>
      <c r="Q15" t="s">
        <v>112</v>
      </c>
      <c r="R15" t="s">
        <v>112</v>
      </c>
      <c r="S15" t="s">
        <v>112</v>
      </c>
      <c r="T15" t="s">
        <v>77</v>
      </c>
      <c r="U15" t="s">
        <v>125</v>
      </c>
      <c r="V15" t="s">
        <v>125</v>
      </c>
      <c r="W15" t="s">
        <v>130</v>
      </c>
      <c r="X15" t="s">
        <v>136</v>
      </c>
      <c r="Y15" t="s">
        <v>144</v>
      </c>
      <c r="Z15" t="s">
        <v>150</v>
      </c>
      <c r="AA15" t="s">
        <v>155</v>
      </c>
      <c r="AB15" t="s">
        <v>161</v>
      </c>
      <c r="AC15" t="s">
        <v>166</v>
      </c>
      <c r="AD15" t="s">
        <v>171</v>
      </c>
      <c r="AE15" t="s">
        <v>175</v>
      </c>
      <c r="AF15" t="s">
        <v>179</v>
      </c>
      <c r="AG15" t="s">
        <v>185</v>
      </c>
      <c r="AH15" t="s">
        <v>190</v>
      </c>
      <c r="AI15" t="s">
        <v>197</v>
      </c>
      <c r="AJ15" t="s">
        <v>130</v>
      </c>
      <c r="AK15" t="s">
        <v>208</v>
      </c>
      <c r="AL15" t="s">
        <v>214</v>
      </c>
      <c r="AM15" t="s">
        <v>214</v>
      </c>
      <c r="AN15" t="s">
        <v>221</v>
      </c>
      <c r="AO15" t="s">
        <v>225</v>
      </c>
      <c r="AP15" t="s">
        <v>230</v>
      </c>
      <c r="AQ15" t="s">
        <v>236</v>
      </c>
      <c r="AR15" t="s">
        <v>236</v>
      </c>
      <c r="AS15" t="s">
        <v>236</v>
      </c>
      <c r="AT15" t="s">
        <v>246</v>
      </c>
      <c r="AU15" t="s">
        <v>221</v>
      </c>
      <c r="AV15" t="s">
        <v>255</v>
      </c>
      <c r="AW15" t="s">
        <v>261</v>
      </c>
      <c r="AX15" t="s">
        <v>265</v>
      </c>
      <c r="AY15" t="s">
        <v>271</v>
      </c>
      <c r="AZ15" t="s">
        <v>166</v>
      </c>
      <c r="BA15" t="s">
        <v>214</v>
      </c>
      <c r="BB15" t="s">
        <v>214</v>
      </c>
      <c r="BC15" t="s">
        <v>214</v>
      </c>
      <c r="BD15" t="s">
        <v>286</v>
      </c>
      <c r="BE15" t="s">
        <v>286</v>
      </c>
      <c r="BF15" t="s">
        <v>49</v>
      </c>
      <c r="BG15" t="s">
        <v>295</v>
      </c>
      <c r="BH15" t="s">
        <v>300</v>
      </c>
      <c r="BI15" t="s">
        <v>304</v>
      </c>
      <c r="BJ15" t="s">
        <v>221</v>
      </c>
      <c r="BK15" t="s">
        <v>81</v>
      </c>
      <c r="BL15" t="s">
        <v>81</v>
      </c>
      <c r="BM15" t="s">
        <v>81</v>
      </c>
      <c r="BN15" t="s">
        <v>317</v>
      </c>
      <c r="BO15" t="s">
        <v>20</v>
      </c>
    </row>
    <row r="16" spans="1:67" ht="15">
      <c r="A16" t="s">
        <v>9</v>
      </c>
      <c r="B16" t="s">
        <v>21</v>
      </c>
      <c r="C16" t="s">
        <v>32</v>
      </c>
      <c r="D16" t="s">
        <v>44</v>
      </c>
      <c r="E16" t="s">
        <v>50</v>
      </c>
      <c r="F16" t="s">
        <v>58</v>
      </c>
      <c r="G16" t="s">
        <v>64</v>
      </c>
      <c r="H16" t="s">
        <v>71</v>
      </c>
      <c r="I16" t="s">
        <v>78</v>
      </c>
      <c r="J16" t="s">
        <v>82</v>
      </c>
      <c r="K16" t="s">
        <v>86</v>
      </c>
      <c r="L16" t="s">
        <v>92</v>
      </c>
      <c r="M16" t="s">
        <v>96</v>
      </c>
      <c r="N16" t="s">
        <v>101</v>
      </c>
      <c r="O16" t="s">
        <v>103</v>
      </c>
      <c r="P16" t="s">
        <v>107</v>
      </c>
      <c r="Q16" t="s">
        <v>113</v>
      </c>
      <c r="R16" t="s">
        <v>116</v>
      </c>
      <c r="S16" t="s">
        <v>119</v>
      </c>
      <c r="T16" t="s">
        <v>121</v>
      </c>
      <c r="U16" t="s">
        <v>126</v>
      </c>
      <c r="V16" t="s">
        <v>126</v>
      </c>
      <c r="W16" t="s">
        <v>131</v>
      </c>
      <c r="X16" t="s">
        <v>137</v>
      </c>
      <c r="Y16" t="s">
        <v>145</v>
      </c>
      <c r="Z16" t="s">
        <v>151</v>
      </c>
      <c r="AA16" t="s">
        <v>156</v>
      </c>
      <c r="AB16" t="s">
        <v>162</v>
      </c>
      <c r="AC16" t="s">
        <v>167</v>
      </c>
      <c r="AD16" t="s">
        <v>172</v>
      </c>
      <c r="AE16" t="s">
        <v>176</v>
      </c>
      <c r="AF16" t="s">
        <v>180</v>
      </c>
      <c r="AG16" t="s">
        <v>186</v>
      </c>
      <c r="AH16" t="s">
        <v>191</v>
      </c>
      <c r="AI16" t="s">
        <v>198</v>
      </c>
      <c r="AJ16" t="s">
        <v>203</v>
      </c>
      <c r="AK16" t="s">
        <v>209</v>
      </c>
      <c r="AL16" t="s">
        <v>215</v>
      </c>
      <c r="AM16" t="s">
        <v>217</v>
      </c>
      <c r="AN16" t="s">
        <v>222</v>
      </c>
      <c r="AO16" t="s">
        <v>226</v>
      </c>
      <c r="AP16" t="s">
        <v>231</v>
      </c>
      <c r="AQ16" t="s">
        <v>237</v>
      </c>
      <c r="AR16" t="s">
        <v>240</v>
      </c>
      <c r="AS16" t="s">
        <v>242</v>
      </c>
      <c r="AT16" t="s">
        <v>247</v>
      </c>
      <c r="AU16" t="s">
        <v>251</v>
      </c>
      <c r="AV16" t="s">
        <v>256</v>
      </c>
      <c r="AW16" t="s">
        <v>262</v>
      </c>
      <c r="AX16" t="s">
        <v>266</v>
      </c>
      <c r="AY16" t="s">
        <v>272</v>
      </c>
      <c r="AZ16" t="s">
        <v>274</v>
      </c>
      <c r="BA16" t="s">
        <v>277</v>
      </c>
      <c r="BB16" t="s">
        <v>281</v>
      </c>
      <c r="BC16" t="s">
        <v>283</v>
      </c>
      <c r="BD16" t="s">
        <v>287</v>
      </c>
      <c r="BE16" t="s">
        <v>290</v>
      </c>
      <c r="BF16" t="s">
        <v>293</v>
      </c>
      <c r="BG16" t="s">
        <v>296</v>
      </c>
      <c r="BH16" t="s">
        <v>301</v>
      </c>
      <c r="BI16" t="s">
        <v>305</v>
      </c>
      <c r="BJ16" t="s">
        <v>307</v>
      </c>
      <c r="BK16" t="s">
        <v>310</v>
      </c>
      <c r="BL16" t="s">
        <v>311</v>
      </c>
      <c r="BM16" t="s">
        <v>313</v>
      </c>
      <c r="BN16" t="s">
        <v>318</v>
      </c>
      <c r="BO16" t="s">
        <v>320</v>
      </c>
    </row>
    <row r="17" spans="1:67" ht="15">
      <c r="A17" t="s">
        <v>10</v>
      </c>
      <c r="B17" t="s">
        <v>22</v>
      </c>
      <c r="C17" t="s">
        <v>33</v>
      </c>
      <c r="D17" t="s">
        <v>45</v>
      </c>
      <c r="E17" t="s">
        <v>51</v>
      </c>
      <c r="F17" t="s">
        <v>59</v>
      </c>
      <c r="G17" t="s">
        <v>65</v>
      </c>
      <c r="H17" t="s">
        <v>72</v>
      </c>
      <c r="I17" t="s">
        <v>79</v>
      </c>
      <c r="J17" t="s">
        <v>83</v>
      </c>
      <c r="K17" t="s">
        <v>87</v>
      </c>
      <c r="L17" t="s">
        <v>93</v>
      </c>
      <c r="M17" t="s">
        <v>97</v>
      </c>
      <c r="N17" t="s">
        <v>102</v>
      </c>
      <c r="O17" t="s">
        <v>104</v>
      </c>
      <c r="P17" t="s">
        <v>108</v>
      </c>
      <c r="Q17" t="s">
        <v>114</v>
      </c>
      <c r="R17" t="s">
        <v>117</v>
      </c>
      <c r="S17" t="s">
        <v>120</v>
      </c>
      <c r="T17" t="s">
        <v>122</v>
      </c>
      <c r="U17" t="s">
        <v>127</v>
      </c>
      <c r="V17" t="s">
        <v>128</v>
      </c>
      <c r="W17" t="s">
        <v>132</v>
      </c>
      <c r="X17" t="s">
        <v>138</v>
      </c>
      <c r="Y17" t="s">
        <v>146</v>
      </c>
      <c r="Z17" t="s">
        <v>152</v>
      </c>
      <c r="AA17" t="s">
        <v>157</v>
      </c>
      <c r="AB17" t="s">
        <v>163</v>
      </c>
      <c r="AC17" t="s">
        <v>168</v>
      </c>
      <c r="AD17" t="s">
        <v>173</v>
      </c>
      <c r="AE17" t="s">
        <v>177</v>
      </c>
      <c r="AF17" t="s">
        <v>181</v>
      </c>
      <c r="AG17" t="s">
        <v>187</v>
      </c>
      <c r="AH17" t="s">
        <v>192</v>
      </c>
      <c r="AI17" t="s">
        <v>199</v>
      </c>
      <c r="AJ17" t="s">
        <v>204</v>
      </c>
      <c r="AK17" t="s">
        <v>210</v>
      </c>
      <c r="AL17" t="s">
        <v>216</v>
      </c>
      <c r="AM17" t="s">
        <v>218</v>
      </c>
      <c r="AN17" t="s">
        <v>223</v>
      </c>
      <c r="AO17" t="s">
        <v>227</v>
      </c>
      <c r="AP17" t="s">
        <v>232</v>
      </c>
      <c r="AQ17" t="s">
        <v>238</v>
      </c>
      <c r="AR17" t="s">
        <v>241</v>
      </c>
      <c r="AS17" t="s">
        <v>243</v>
      </c>
      <c r="AT17" t="s">
        <v>248</v>
      </c>
      <c r="AU17" t="s">
        <v>252</v>
      </c>
      <c r="AV17" t="s">
        <v>257</v>
      </c>
      <c r="AW17" t="s">
        <v>263</v>
      </c>
      <c r="AX17" t="s">
        <v>267</v>
      </c>
      <c r="AY17" t="s">
        <v>273</v>
      </c>
      <c r="AZ17" t="s">
        <v>275</v>
      </c>
      <c r="BA17" t="s">
        <v>278</v>
      </c>
      <c r="BB17" t="s">
        <v>282</v>
      </c>
      <c r="BC17" t="s">
        <v>284</v>
      </c>
      <c r="BD17" t="s">
        <v>288</v>
      </c>
      <c r="BE17" t="s">
        <v>291</v>
      </c>
      <c r="BF17" t="s">
        <v>294</v>
      </c>
      <c r="BG17" t="s">
        <v>297</v>
      </c>
      <c r="BH17" t="s">
        <v>302</v>
      </c>
      <c r="BI17" t="s">
        <v>306</v>
      </c>
      <c r="BJ17" t="s">
        <v>308</v>
      </c>
      <c r="BK17" t="s">
        <v>65</v>
      </c>
      <c r="BL17" t="s">
        <v>312</v>
      </c>
      <c r="BM17" t="s">
        <v>314</v>
      </c>
      <c r="BN17" t="s">
        <v>319</v>
      </c>
      <c r="BO17" t="s">
        <v>321</v>
      </c>
    </row>
    <row r="18" spans="1:67" ht="15">
      <c r="A18" t="s">
        <v>11</v>
      </c>
      <c r="B18" t="s">
        <v>23</v>
      </c>
      <c r="C18" t="s">
        <v>34</v>
      </c>
      <c r="D18" t="s">
        <v>34</v>
      </c>
      <c r="E18" t="s">
        <v>34</v>
      </c>
      <c r="F18" t="s">
        <v>34</v>
      </c>
      <c r="G18" t="s">
        <v>34</v>
      </c>
      <c r="H18" t="s">
        <v>34</v>
      </c>
      <c r="I18" t="s">
        <v>34</v>
      </c>
      <c r="J18" t="s">
        <v>34</v>
      </c>
      <c r="K18" t="s">
        <v>34</v>
      </c>
      <c r="L18" t="s">
        <v>34</v>
      </c>
      <c r="M18" t="s">
        <v>23</v>
      </c>
      <c r="N18" t="s">
        <v>34</v>
      </c>
      <c r="O18" t="s">
        <v>34</v>
      </c>
      <c r="P18" t="s">
        <v>34</v>
      </c>
      <c r="Q18" t="s">
        <v>34</v>
      </c>
      <c r="R18" t="s">
        <v>34</v>
      </c>
      <c r="S18" t="s">
        <v>34</v>
      </c>
      <c r="T18" t="s">
        <v>34</v>
      </c>
      <c r="U18" t="s">
        <v>34</v>
      </c>
      <c r="V18" t="s">
        <v>34</v>
      </c>
      <c r="W18" t="s">
        <v>34</v>
      </c>
      <c r="X18" t="s">
        <v>34</v>
      </c>
      <c r="Y18" t="s">
        <v>34</v>
      </c>
      <c r="Z18" t="s">
        <v>34</v>
      </c>
      <c r="AA18" t="s">
        <v>34</v>
      </c>
      <c r="AB18" t="s">
        <v>34</v>
      </c>
      <c r="AC18" t="s">
        <v>34</v>
      </c>
      <c r="AD18" t="s">
        <v>23</v>
      </c>
      <c r="AE18" t="s">
        <v>34</v>
      </c>
      <c r="AF18" t="s">
        <v>34</v>
      </c>
      <c r="AG18" t="s">
        <v>34</v>
      </c>
      <c r="AH18" t="s">
        <v>34</v>
      </c>
      <c r="AI18" t="s">
        <v>34</v>
      </c>
      <c r="AJ18" t="s">
        <v>34</v>
      </c>
      <c r="AK18" t="s">
        <v>34</v>
      </c>
      <c r="AL18" t="s">
        <v>34</v>
      </c>
      <c r="AM18" t="s">
        <v>34</v>
      </c>
      <c r="AN18" t="s">
        <v>34</v>
      </c>
      <c r="AO18" t="s">
        <v>34</v>
      </c>
      <c r="AP18" t="s">
        <v>34</v>
      </c>
      <c r="AQ18" t="s">
        <v>34</v>
      </c>
      <c r="AR18" t="s">
        <v>34</v>
      </c>
      <c r="AS18" t="s">
        <v>34</v>
      </c>
      <c r="AT18" t="s">
        <v>34</v>
      </c>
      <c r="AU18" t="s">
        <v>34</v>
      </c>
      <c r="AV18" t="s">
        <v>34</v>
      </c>
      <c r="AW18" t="s">
        <v>34</v>
      </c>
      <c r="AX18" t="s">
        <v>34</v>
      </c>
      <c r="AY18" t="s">
        <v>34</v>
      </c>
      <c r="AZ18" t="s">
        <v>34</v>
      </c>
      <c r="BA18" t="s">
        <v>34</v>
      </c>
      <c r="BB18" t="s">
        <v>34</v>
      </c>
      <c r="BC18" t="s">
        <v>34</v>
      </c>
      <c r="BD18" t="s">
        <v>34</v>
      </c>
      <c r="BE18" t="s">
        <v>34</v>
      </c>
      <c r="BF18" t="s">
        <v>34</v>
      </c>
      <c r="BG18" t="s">
        <v>34</v>
      </c>
      <c r="BH18" t="s">
        <v>34</v>
      </c>
      <c r="BI18" t="s">
        <v>34</v>
      </c>
      <c r="BJ18" t="s">
        <v>34</v>
      </c>
      <c r="BK18" t="s">
        <v>34</v>
      </c>
      <c r="BL18" t="s">
        <v>34</v>
      </c>
      <c r="BM18" t="s">
        <v>34</v>
      </c>
      <c r="BN18" t="s">
        <v>23</v>
      </c>
      <c r="BO18" t="s">
        <v>23</v>
      </c>
    </row>
    <row r="19" spans="1:67" ht="15">
      <c r="A19" t="s">
        <v>12</v>
      </c>
      <c r="B19" t="s">
        <v>24</v>
      </c>
      <c r="C19" t="s">
        <v>24</v>
      </c>
      <c r="D19" t="s">
        <v>24</v>
      </c>
      <c r="E19" t="s">
        <v>24</v>
      </c>
      <c r="F19" t="s">
        <v>24</v>
      </c>
      <c r="G19" t="s">
        <v>24</v>
      </c>
      <c r="H19" t="s">
        <v>73</v>
      </c>
      <c r="I19" t="s">
        <v>24</v>
      </c>
      <c r="J19" t="s">
        <v>24</v>
      </c>
      <c r="K19" t="s">
        <v>73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  <c r="Q19" t="s">
        <v>24</v>
      </c>
      <c r="R19" t="s">
        <v>24</v>
      </c>
      <c r="S19" t="s">
        <v>24</v>
      </c>
      <c r="T19" t="s">
        <v>24</v>
      </c>
      <c r="U19" t="s">
        <v>24</v>
      </c>
      <c r="V19" t="s">
        <v>24</v>
      </c>
      <c r="W19" t="s">
        <v>24</v>
      </c>
      <c r="X19" t="s">
        <v>24</v>
      </c>
      <c r="Y19" t="s">
        <v>73</v>
      </c>
      <c r="Z19" t="s">
        <v>73</v>
      </c>
      <c r="AA19" t="s">
        <v>24</v>
      </c>
      <c r="AB19" t="s">
        <v>73</v>
      </c>
      <c r="AC19" t="s">
        <v>73</v>
      </c>
      <c r="AD19" t="s">
        <v>73</v>
      </c>
      <c r="AE19" t="s">
        <v>24</v>
      </c>
      <c r="AF19" t="s">
        <v>24</v>
      </c>
      <c r="AG19" t="s">
        <v>24</v>
      </c>
      <c r="AH19" t="s">
        <v>73</v>
      </c>
      <c r="AI19" t="s">
        <v>24</v>
      </c>
      <c r="AJ19" t="s">
        <v>24</v>
      </c>
      <c r="AK19" t="s">
        <v>24</v>
      </c>
      <c r="AL19" t="s">
        <v>73</v>
      </c>
      <c r="AM19" t="s">
        <v>73</v>
      </c>
      <c r="AN19" t="s">
        <v>24</v>
      </c>
      <c r="AO19" t="s">
        <v>24</v>
      </c>
      <c r="AP19" t="s">
        <v>24</v>
      </c>
      <c r="AQ19" t="s">
        <v>24</v>
      </c>
      <c r="AR19" t="s">
        <v>24</v>
      </c>
      <c r="AS19" t="s">
        <v>24</v>
      </c>
      <c r="AT19" t="s">
        <v>24</v>
      </c>
      <c r="AU19" t="s">
        <v>24</v>
      </c>
      <c r="AV19" t="s">
        <v>24</v>
      </c>
      <c r="AW19" t="s">
        <v>73</v>
      </c>
      <c r="AX19" t="s">
        <v>73</v>
      </c>
      <c r="AY19" t="s">
        <v>73</v>
      </c>
      <c r="AZ19" t="s">
        <v>24</v>
      </c>
      <c r="BA19" t="s">
        <v>73</v>
      </c>
      <c r="BB19" t="s">
        <v>73</v>
      </c>
      <c r="BC19" t="s">
        <v>73</v>
      </c>
      <c r="BD19" t="s">
        <v>24</v>
      </c>
      <c r="BE19" t="s">
        <v>73</v>
      </c>
      <c r="BF19" t="s">
        <v>73</v>
      </c>
      <c r="BG19" t="s">
        <v>24</v>
      </c>
      <c r="BH19" t="s">
        <v>24</v>
      </c>
      <c r="BI19" t="s">
        <v>24</v>
      </c>
      <c r="BJ19" t="s">
        <v>24</v>
      </c>
      <c r="BK19" t="s">
        <v>24</v>
      </c>
      <c r="BL19" t="s">
        <v>24</v>
      </c>
      <c r="BM19" t="s">
        <v>24</v>
      </c>
      <c r="BN19" t="s">
        <v>24</v>
      </c>
      <c r="BO19" t="s">
        <v>73</v>
      </c>
    </row>
    <row r="20" spans="1:55" ht="15">
      <c r="A20" s="1" t="s">
        <v>323</v>
      </c>
      <c r="B20" s="2">
        <v>10</v>
      </c>
      <c r="C20">
        <v>10</v>
      </c>
      <c r="D20">
        <v>10</v>
      </c>
      <c r="E20">
        <v>13</v>
      </c>
      <c r="F20">
        <v>13</v>
      </c>
      <c r="G20">
        <v>13</v>
      </c>
      <c r="H20">
        <v>12</v>
      </c>
      <c r="I20">
        <v>15</v>
      </c>
      <c r="J20">
        <v>13</v>
      </c>
      <c r="K20" s="3">
        <v>13</v>
      </c>
      <c r="L20">
        <v>8</v>
      </c>
      <c r="M20" s="4">
        <v>10</v>
      </c>
      <c r="N20">
        <v>14</v>
      </c>
      <c r="O20">
        <v>15</v>
      </c>
      <c r="P20">
        <v>14</v>
      </c>
      <c r="Q20">
        <v>14</v>
      </c>
      <c r="R20">
        <v>8</v>
      </c>
      <c r="S20">
        <v>8</v>
      </c>
      <c r="T20">
        <v>13</v>
      </c>
      <c r="U20">
        <v>10</v>
      </c>
      <c r="V20">
        <v>12</v>
      </c>
      <c r="W20" s="4">
        <v>10</v>
      </c>
      <c r="X20">
        <v>13</v>
      </c>
      <c r="Y20">
        <v>10</v>
      </c>
      <c r="Z20">
        <v>13</v>
      </c>
      <c r="AA20">
        <v>12</v>
      </c>
      <c r="AB20" s="2">
        <v>10</v>
      </c>
      <c r="AC20" s="2">
        <v>10</v>
      </c>
      <c r="AD20">
        <v>8</v>
      </c>
      <c r="AE20">
        <v>8</v>
      </c>
      <c r="AF20">
        <v>14</v>
      </c>
      <c r="AG20">
        <v>11</v>
      </c>
      <c r="AH20">
        <v>11</v>
      </c>
      <c r="AI20">
        <v>14</v>
      </c>
      <c r="AJ20">
        <v>12</v>
      </c>
      <c r="AK20">
        <v>14</v>
      </c>
      <c r="AL20">
        <v>14</v>
      </c>
      <c r="AM20">
        <v>12</v>
      </c>
      <c r="AN20" s="27"/>
      <c r="AP20" s="2">
        <v>7</v>
      </c>
      <c r="AQ20" s="2">
        <v>13</v>
      </c>
      <c r="AR20" s="2">
        <v>14</v>
      </c>
      <c r="AS20" s="2">
        <v>14</v>
      </c>
      <c r="AU20" s="2">
        <v>12</v>
      </c>
      <c r="AV20" s="2"/>
      <c r="AW20" s="2">
        <v>9</v>
      </c>
      <c r="AX20" s="2">
        <v>6</v>
      </c>
      <c r="AY20" s="2">
        <v>7</v>
      </c>
      <c r="AZ20" s="2">
        <v>6</v>
      </c>
      <c r="BA20" s="2">
        <v>13</v>
      </c>
      <c r="BB20" s="2">
        <v>14</v>
      </c>
      <c r="BC20" s="2">
        <v>14</v>
      </c>
    </row>
    <row r="21" spans="1:78" ht="15">
      <c r="A21" s="5" t="s">
        <v>370</v>
      </c>
      <c r="B21" s="30"/>
      <c r="C21" s="31"/>
      <c r="D21" s="31"/>
      <c r="E21" s="31"/>
      <c r="F21" s="31"/>
      <c r="G21" s="31"/>
      <c r="H21" s="31"/>
      <c r="I21" s="31"/>
      <c r="J21" s="31"/>
      <c r="K21" s="32"/>
      <c r="L21" s="31"/>
      <c r="M21" s="33"/>
      <c r="N21" s="31"/>
      <c r="O21" s="31"/>
      <c r="P21" s="31"/>
      <c r="Q21" s="31"/>
      <c r="R21" s="31"/>
      <c r="S21" s="31"/>
      <c r="T21" s="31"/>
      <c r="U21" s="31"/>
      <c r="V21" s="31"/>
      <c r="W21" s="33"/>
      <c r="X21" s="31"/>
      <c r="Y21" s="31"/>
      <c r="Z21" s="31"/>
      <c r="AA21" s="31"/>
      <c r="AB21" s="34"/>
      <c r="AC21" s="34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5"/>
      <c r="AO21" s="31"/>
      <c r="AP21" s="30"/>
      <c r="AQ21" s="30"/>
      <c r="AR21" s="30"/>
      <c r="AS21" s="30"/>
      <c r="AT21" s="31"/>
      <c r="AU21" s="30"/>
      <c r="AV21" s="30"/>
      <c r="AW21" s="30"/>
      <c r="AX21" s="30"/>
      <c r="AY21" s="30"/>
      <c r="AZ21" s="30"/>
      <c r="BA21" s="30"/>
      <c r="BB21" s="30"/>
      <c r="BC21" s="30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s="8" customFormat="1" ht="15">
      <c r="A22" s="7" t="s">
        <v>369</v>
      </c>
      <c r="B22" s="30"/>
      <c r="C22" s="36"/>
      <c r="D22" s="31"/>
      <c r="E22" s="31"/>
      <c r="F22" s="31"/>
      <c r="G22" s="31"/>
      <c r="H22" s="31"/>
      <c r="I22" s="31"/>
      <c r="J22" s="31"/>
      <c r="K22" s="32"/>
      <c r="L22" s="31"/>
      <c r="M22" s="33"/>
      <c r="N22" s="31"/>
      <c r="O22" s="31"/>
      <c r="P22" s="31"/>
      <c r="Q22" s="31"/>
      <c r="R22" s="32"/>
      <c r="S22" s="31"/>
      <c r="T22" s="31"/>
      <c r="U22" s="31"/>
      <c r="V22" s="31"/>
      <c r="W22" s="37"/>
      <c r="X22" s="31"/>
      <c r="Y22" s="31"/>
      <c r="Z22" s="31"/>
      <c r="AA22" s="31"/>
      <c r="AB22" s="34"/>
      <c r="AC22" s="34"/>
      <c r="AD22" s="32"/>
      <c r="AE22" s="32"/>
      <c r="AF22" s="31"/>
      <c r="AG22" s="31"/>
      <c r="AH22" s="31"/>
      <c r="AI22" s="31"/>
      <c r="AJ22" s="31"/>
      <c r="AK22" s="31"/>
      <c r="AL22" s="31"/>
      <c r="AM22" s="31"/>
      <c r="AN22" s="35"/>
      <c r="AO22" s="31"/>
      <c r="AP22" s="30"/>
      <c r="AQ22" s="30"/>
      <c r="AR22" s="30"/>
      <c r="AS22" s="30"/>
      <c r="AT22" s="31"/>
      <c r="AU22" s="30"/>
      <c r="AV22" s="30"/>
      <c r="AW22" s="30"/>
      <c r="AX22" s="30"/>
      <c r="AY22" s="30"/>
      <c r="AZ22" s="30"/>
      <c r="BA22" s="30"/>
      <c r="BB22" s="30"/>
      <c r="BC22" s="30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</row>
    <row r="23" spans="1:60" ht="15">
      <c r="A23" s="11" t="s">
        <v>368</v>
      </c>
      <c r="B23" s="12">
        <f>B24*B25*B26*B27</f>
        <v>0</v>
      </c>
      <c r="C23" s="12">
        <f aca="true" t="shared" si="0" ref="C23:BH23">C24*C25*C26*C27</f>
        <v>0</v>
      </c>
      <c r="D23" s="12">
        <f t="shared" si="0"/>
        <v>0</v>
      </c>
      <c r="E23" s="12">
        <f t="shared" si="0"/>
        <v>0</v>
      </c>
      <c r="F23" s="12">
        <f t="shared" si="0"/>
        <v>0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0</v>
      </c>
      <c r="L23" s="12">
        <f t="shared" si="0"/>
        <v>0</v>
      </c>
      <c r="M23" s="12">
        <f t="shared" si="0"/>
        <v>0</v>
      </c>
      <c r="N23" s="12">
        <f t="shared" si="0"/>
        <v>0</v>
      </c>
      <c r="O23" s="12">
        <f t="shared" si="0"/>
        <v>0</v>
      </c>
      <c r="P23" s="12">
        <f t="shared" si="0"/>
        <v>0</v>
      </c>
      <c r="Q23" s="12">
        <f t="shared" si="0"/>
        <v>0</v>
      </c>
      <c r="R23" s="12">
        <f t="shared" si="0"/>
        <v>0</v>
      </c>
      <c r="S23" s="12">
        <f t="shared" si="0"/>
        <v>0</v>
      </c>
      <c r="T23" s="12">
        <f t="shared" si="0"/>
        <v>0</v>
      </c>
      <c r="U23" s="12">
        <f t="shared" si="0"/>
        <v>0</v>
      </c>
      <c r="V23" s="12">
        <f t="shared" si="0"/>
        <v>0</v>
      </c>
      <c r="W23" s="12">
        <f t="shared" si="0"/>
        <v>0</v>
      </c>
      <c r="X23" s="12">
        <f t="shared" si="0"/>
        <v>0</v>
      </c>
      <c r="Y23" s="12">
        <f t="shared" si="0"/>
        <v>0</v>
      </c>
      <c r="Z23" s="12">
        <f t="shared" si="0"/>
        <v>0</v>
      </c>
      <c r="AA23" s="12">
        <f t="shared" si="0"/>
        <v>0</v>
      </c>
      <c r="AB23" s="12">
        <f t="shared" si="0"/>
        <v>0</v>
      </c>
      <c r="AC23" s="12">
        <f t="shared" si="0"/>
        <v>0</v>
      </c>
      <c r="AD23" s="12">
        <f t="shared" si="0"/>
        <v>0</v>
      </c>
      <c r="AE23" s="12">
        <f t="shared" si="0"/>
        <v>0</v>
      </c>
      <c r="AF23" s="12">
        <f t="shared" si="0"/>
        <v>0</v>
      </c>
      <c r="AG23" s="12">
        <f t="shared" si="0"/>
        <v>0</v>
      </c>
      <c r="AH23" s="12">
        <f t="shared" si="0"/>
        <v>0</v>
      </c>
      <c r="AI23" s="12">
        <f t="shared" si="0"/>
        <v>0</v>
      </c>
      <c r="AJ23" s="12">
        <f t="shared" si="0"/>
        <v>0</v>
      </c>
      <c r="AK23" s="12">
        <f t="shared" si="0"/>
        <v>0</v>
      </c>
      <c r="AL23" s="12">
        <f t="shared" si="0"/>
        <v>0</v>
      </c>
      <c r="AM23" s="12">
        <f t="shared" si="0"/>
        <v>0</v>
      </c>
      <c r="AN23" s="12">
        <f t="shared" si="0"/>
        <v>0</v>
      </c>
      <c r="AO23" s="12">
        <f t="shared" si="0"/>
        <v>0</v>
      </c>
      <c r="AP23" s="12">
        <f t="shared" si="0"/>
        <v>0</v>
      </c>
      <c r="AQ23" s="12">
        <f t="shared" si="0"/>
        <v>0</v>
      </c>
      <c r="AR23" s="12">
        <f t="shared" si="0"/>
        <v>0</v>
      </c>
      <c r="AS23" s="12">
        <f t="shared" si="0"/>
        <v>0</v>
      </c>
      <c r="AT23" s="12">
        <f t="shared" si="0"/>
        <v>0</v>
      </c>
      <c r="AU23" s="12">
        <f t="shared" si="0"/>
        <v>0</v>
      </c>
      <c r="AV23" s="12">
        <f t="shared" si="0"/>
        <v>0</v>
      </c>
      <c r="AW23" s="12">
        <f t="shared" si="0"/>
        <v>0</v>
      </c>
      <c r="AX23" s="12">
        <f t="shared" si="0"/>
        <v>0</v>
      </c>
      <c r="AY23" s="12">
        <f t="shared" si="0"/>
        <v>0</v>
      </c>
      <c r="AZ23" s="12">
        <f t="shared" si="0"/>
        <v>0</v>
      </c>
      <c r="BA23" s="12">
        <f t="shared" si="0"/>
        <v>0</v>
      </c>
      <c r="BB23" s="12">
        <f t="shared" si="0"/>
        <v>0</v>
      </c>
      <c r="BC23" s="12">
        <f t="shared" si="0"/>
        <v>0</v>
      </c>
      <c r="BD23" s="12">
        <f t="shared" si="0"/>
        <v>0</v>
      </c>
      <c r="BE23" s="12">
        <f t="shared" si="0"/>
        <v>0</v>
      </c>
      <c r="BF23" s="12">
        <f t="shared" si="0"/>
        <v>0</v>
      </c>
      <c r="BG23" s="12">
        <f t="shared" si="0"/>
        <v>0</v>
      </c>
      <c r="BH23" s="12">
        <f t="shared" si="0"/>
        <v>0</v>
      </c>
    </row>
    <row r="24" spans="1:55" ht="15">
      <c r="A24" s="9" t="s">
        <v>324</v>
      </c>
      <c r="B24" s="2"/>
      <c r="C24" s="13"/>
      <c r="K24" s="3"/>
      <c r="M24" s="4"/>
      <c r="R24" s="3"/>
      <c r="W24" s="4"/>
      <c r="AB24" s="10"/>
      <c r="AC24" s="10"/>
      <c r="AD24" s="3"/>
      <c r="AE24" s="3"/>
      <c r="AN24" s="27"/>
      <c r="AP24" s="2"/>
      <c r="AQ24" s="2"/>
      <c r="AR24" s="2"/>
      <c r="AS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5">
      <c r="A25" s="9" t="s">
        <v>325</v>
      </c>
      <c r="B25" s="2"/>
      <c r="C25" s="13"/>
      <c r="K25" s="3"/>
      <c r="M25" s="4"/>
      <c r="R25" s="3"/>
      <c r="W25" s="4"/>
      <c r="AB25" s="10"/>
      <c r="AC25" s="10"/>
      <c r="AD25" s="3"/>
      <c r="AE25" s="3"/>
      <c r="AN25" s="27"/>
      <c r="AP25" s="2"/>
      <c r="AQ25" s="2"/>
      <c r="AR25" s="2"/>
      <c r="AS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>
      <c r="A26" s="9" t="s">
        <v>326</v>
      </c>
      <c r="B26" s="2"/>
      <c r="C26" s="13"/>
      <c r="K26" s="3"/>
      <c r="M26" s="4"/>
      <c r="R26" s="3"/>
      <c r="W26" s="4"/>
      <c r="AB26" s="10"/>
      <c r="AC26" s="10"/>
      <c r="AD26" s="3"/>
      <c r="AE26" s="3"/>
      <c r="AN26" s="27"/>
      <c r="AP26" s="2"/>
      <c r="AQ26" s="2"/>
      <c r="AR26" s="2"/>
      <c r="AS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5">
      <c r="A27" s="9" t="s">
        <v>327</v>
      </c>
      <c r="B27" s="2"/>
      <c r="C27" s="13"/>
      <c r="K27" s="3"/>
      <c r="M27" s="4"/>
      <c r="R27" s="3"/>
      <c r="W27" s="4"/>
      <c r="AB27" s="10"/>
      <c r="AC27" s="10"/>
      <c r="AD27" s="3"/>
      <c r="AE27" s="3"/>
      <c r="AN27" s="27"/>
      <c r="AP27" s="2"/>
      <c r="AQ27" s="2"/>
      <c r="AR27" s="2"/>
      <c r="AS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73" ht="15">
      <c r="A28" s="14" t="s">
        <v>328</v>
      </c>
      <c r="B28" s="13">
        <f>B23</f>
        <v>0</v>
      </c>
      <c r="C28" s="13">
        <f aca="true" t="shared" si="1" ref="C28:BN28">C23</f>
        <v>0</v>
      </c>
      <c r="D28" s="13">
        <f t="shared" si="1"/>
        <v>0</v>
      </c>
      <c r="E28" s="13">
        <f t="shared" si="1"/>
        <v>0</v>
      </c>
      <c r="F28" s="13">
        <f t="shared" si="1"/>
        <v>0</v>
      </c>
      <c r="G28" s="13">
        <f t="shared" si="1"/>
        <v>0</v>
      </c>
      <c r="H28" s="13">
        <f t="shared" si="1"/>
        <v>0</v>
      </c>
      <c r="I28" s="13">
        <f t="shared" si="1"/>
        <v>0</v>
      </c>
      <c r="J28" s="13">
        <f t="shared" si="1"/>
        <v>0</v>
      </c>
      <c r="K28" s="13">
        <f t="shared" si="1"/>
        <v>0</v>
      </c>
      <c r="L28" s="13">
        <f t="shared" si="1"/>
        <v>0</v>
      </c>
      <c r="M28" s="13">
        <f t="shared" si="1"/>
        <v>0</v>
      </c>
      <c r="N28" s="13">
        <f t="shared" si="1"/>
        <v>0</v>
      </c>
      <c r="O28" s="13">
        <f t="shared" si="1"/>
        <v>0</v>
      </c>
      <c r="P28" s="13">
        <f t="shared" si="1"/>
        <v>0</v>
      </c>
      <c r="Q28" s="13">
        <f t="shared" si="1"/>
        <v>0</v>
      </c>
      <c r="R28" s="13">
        <f t="shared" si="1"/>
        <v>0</v>
      </c>
      <c r="S28" s="13">
        <f t="shared" si="1"/>
        <v>0</v>
      </c>
      <c r="T28" s="13">
        <f t="shared" si="1"/>
        <v>0</v>
      </c>
      <c r="U28" s="13">
        <f t="shared" si="1"/>
        <v>0</v>
      </c>
      <c r="V28" s="13">
        <f t="shared" si="1"/>
        <v>0</v>
      </c>
      <c r="W28" s="13">
        <f t="shared" si="1"/>
        <v>0</v>
      </c>
      <c r="X28" s="13">
        <f t="shared" si="1"/>
        <v>0</v>
      </c>
      <c r="Y28" s="13">
        <f t="shared" si="1"/>
        <v>0</v>
      </c>
      <c r="Z28" s="13">
        <f t="shared" si="1"/>
        <v>0</v>
      </c>
      <c r="AA28" s="13">
        <f t="shared" si="1"/>
        <v>0</v>
      </c>
      <c r="AB28" s="13">
        <f t="shared" si="1"/>
        <v>0</v>
      </c>
      <c r="AC28" s="13">
        <f t="shared" si="1"/>
        <v>0</v>
      </c>
      <c r="AD28" s="13">
        <f t="shared" si="1"/>
        <v>0</v>
      </c>
      <c r="AE28" s="13">
        <f t="shared" si="1"/>
        <v>0</v>
      </c>
      <c r="AF28" s="13">
        <f t="shared" si="1"/>
        <v>0</v>
      </c>
      <c r="AG28" s="13">
        <f t="shared" si="1"/>
        <v>0</v>
      </c>
      <c r="AH28" s="13">
        <f t="shared" si="1"/>
        <v>0</v>
      </c>
      <c r="AI28" s="13">
        <f t="shared" si="1"/>
        <v>0</v>
      </c>
      <c r="AJ28" s="13">
        <f t="shared" si="1"/>
        <v>0</v>
      </c>
      <c r="AK28" s="13">
        <f t="shared" si="1"/>
        <v>0</v>
      </c>
      <c r="AL28" s="13">
        <f t="shared" si="1"/>
        <v>0</v>
      </c>
      <c r="AM28" s="13">
        <f t="shared" si="1"/>
        <v>0</v>
      </c>
      <c r="AN28" s="13">
        <f t="shared" si="1"/>
        <v>0</v>
      </c>
      <c r="AO28" s="13">
        <f t="shared" si="1"/>
        <v>0</v>
      </c>
      <c r="AP28" s="13">
        <f t="shared" si="1"/>
        <v>0</v>
      </c>
      <c r="AQ28" s="13">
        <f t="shared" si="1"/>
        <v>0</v>
      </c>
      <c r="AR28" s="13">
        <f t="shared" si="1"/>
        <v>0</v>
      </c>
      <c r="AS28" s="13">
        <f t="shared" si="1"/>
        <v>0</v>
      </c>
      <c r="AT28" s="13">
        <f t="shared" si="1"/>
        <v>0</v>
      </c>
      <c r="AU28" s="13">
        <f t="shared" si="1"/>
        <v>0</v>
      </c>
      <c r="AV28" s="13">
        <f t="shared" si="1"/>
        <v>0</v>
      </c>
      <c r="AW28" s="13">
        <f t="shared" si="1"/>
        <v>0</v>
      </c>
      <c r="AX28" s="13">
        <f t="shared" si="1"/>
        <v>0</v>
      </c>
      <c r="AY28" s="13">
        <f t="shared" si="1"/>
        <v>0</v>
      </c>
      <c r="AZ28" s="13">
        <f t="shared" si="1"/>
        <v>0</v>
      </c>
      <c r="BA28" s="13">
        <f t="shared" si="1"/>
        <v>0</v>
      </c>
      <c r="BB28" s="13">
        <f t="shared" si="1"/>
        <v>0</v>
      </c>
      <c r="BC28" s="13">
        <f t="shared" si="1"/>
        <v>0</v>
      </c>
      <c r="BD28" s="13">
        <f t="shared" si="1"/>
        <v>0</v>
      </c>
      <c r="BE28" s="13">
        <f t="shared" si="1"/>
        <v>0</v>
      </c>
      <c r="BF28" s="13">
        <f t="shared" si="1"/>
        <v>0</v>
      </c>
      <c r="BG28" s="13">
        <f t="shared" si="1"/>
        <v>0</v>
      </c>
      <c r="BH28" s="13">
        <f t="shared" si="1"/>
        <v>0</v>
      </c>
      <c r="BI28" s="13">
        <f t="shared" si="1"/>
        <v>0</v>
      </c>
      <c r="BJ28" s="13">
        <f t="shared" si="1"/>
        <v>0</v>
      </c>
      <c r="BK28" s="13">
        <f t="shared" si="1"/>
        <v>0</v>
      </c>
      <c r="BL28" s="13">
        <f t="shared" si="1"/>
        <v>0</v>
      </c>
      <c r="BM28" s="13">
        <f t="shared" si="1"/>
        <v>0</v>
      </c>
      <c r="BN28" s="13">
        <f t="shared" si="1"/>
        <v>0</v>
      </c>
      <c r="BO28" s="13">
        <f aca="true" t="shared" si="2" ref="BO28:BU28">BO23</f>
        <v>0</v>
      </c>
      <c r="BP28" s="13">
        <f t="shared" si="2"/>
        <v>0</v>
      </c>
      <c r="BQ28" s="13">
        <f t="shared" si="2"/>
        <v>0</v>
      </c>
      <c r="BR28" s="13">
        <f t="shared" si="2"/>
        <v>0</v>
      </c>
      <c r="BS28" s="13">
        <f t="shared" si="2"/>
        <v>0</v>
      </c>
      <c r="BT28" s="13">
        <f t="shared" si="2"/>
        <v>0</v>
      </c>
      <c r="BU28" s="13">
        <f t="shared" si="2"/>
        <v>0</v>
      </c>
    </row>
    <row r="29" spans="1:58" ht="15">
      <c r="A29" s="15" t="s">
        <v>329</v>
      </c>
      <c r="B29" s="16">
        <f aca="true" t="shared" si="3" ref="B29:N29">SUM(B30:B35)</f>
        <v>0</v>
      </c>
      <c r="C29" s="16">
        <f t="shared" si="3"/>
        <v>0</v>
      </c>
      <c r="D29" s="16">
        <f t="shared" si="3"/>
        <v>0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3">
        <f t="shared" si="3"/>
        <v>0</v>
      </c>
      <c r="J29" s="13">
        <f t="shared" si="3"/>
        <v>0</v>
      </c>
      <c r="K29" s="13">
        <f t="shared" si="3"/>
        <v>0</v>
      </c>
      <c r="L29" s="13">
        <f t="shared" si="3"/>
        <v>0</v>
      </c>
      <c r="M29" s="13">
        <f t="shared" si="3"/>
        <v>0</v>
      </c>
      <c r="N29" s="13">
        <f t="shared" si="3"/>
        <v>0</v>
      </c>
      <c r="O29" s="16">
        <f>SUM(O30:O32)</f>
        <v>0</v>
      </c>
      <c r="P29" s="16">
        <f>SUM(P30:P32)</f>
        <v>0</v>
      </c>
      <c r="Q29" s="16">
        <f aca="true" t="shared" si="4" ref="Q29:V29">SUM(Q30:Q35)</f>
        <v>0</v>
      </c>
      <c r="R29" s="16">
        <f t="shared" si="4"/>
        <v>0</v>
      </c>
      <c r="S29" s="16">
        <f t="shared" si="4"/>
        <v>0</v>
      </c>
      <c r="T29" s="16">
        <f t="shared" si="4"/>
        <v>0</v>
      </c>
      <c r="U29" s="16">
        <f t="shared" si="4"/>
        <v>0</v>
      </c>
      <c r="V29" s="16">
        <f t="shared" si="4"/>
        <v>0</v>
      </c>
      <c r="W29" s="16">
        <f>SUM(W30:W35)</f>
        <v>0</v>
      </c>
      <c r="X29" s="16">
        <f>SUM(X30:X35)</f>
        <v>0</v>
      </c>
      <c r="Y29" s="16">
        <f>SUM(Y30:Y35)</f>
        <v>0</v>
      </c>
      <c r="Z29" s="16">
        <f>SUM(Z30:Z35)</f>
        <v>0</v>
      </c>
      <c r="AA29" s="16">
        <f>SUM(AA30:AA35)</f>
        <v>0</v>
      </c>
      <c r="AB29" s="16" t="e">
        <f>#N/A</f>
        <v>#N/A</v>
      </c>
      <c r="AC29" s="16" t="e">
        <f>#N/A</f>
        <v>#N/A</v>
      </c>
      <c r="AD29" s="16">
        <f aca="true" t="shared" si="5" ref="AD29:AM29">SUM(AD30:AD35)</f>
        <v>0</v>
      </c>
      <c r="AE29" s="16">
        <f t="shared" si="5"/>
        <v>0</v>
      </c>
      <c r="AF29" s="16">
        <f t="shared" si="5"/>
        <v>0</v>
      </c>
      <c r="AG29" s="16">
        <f t="shared" si="5"/>
        <v>0</v>
      </c>
      <c r="AH29" s="16">
        <f t="shared" si="5"/>
        <v>0</v>
      </c>
      <c r="AI29" s="16">
        <f t="shared" si="5"/>
        <v>0</v>
      </c>
      <c r="AJ29" s="16">
        <f t="shared" si="5"/>
        <v>0</v>
      </c>
      <c r="AK29" s="16">
        <f t="shared" si="5"/>
        <v>0</v>
      </c>
      <c r="AL29" s="16">
        <f t="shared" si="5"/>
        <v>0</v>
      </c>
      <c r="AM29" s="16">
        <f t="shared" si="5"/>
        <v>0</v>
      </c>
      <c r="AN29" s="28"/>
      <c r="AO29" s="16">
        <f>SUM(AO30:AO35)</f>
        <v>0</v>
      </c>
      <c r="AP29" s="16">
        <f>SUM(AP30:AP35)</f>
        <v>0</v>
      </c>
      <c r="AQ29" s="16">
        <f>SUM(AQ30:AQ35)</f>
        <v>0</v>
      </c>
      <c r="AR29" s="16">
        <f>SUM(AR30:AR35)</f>
        <v>0</v>
      </c>
      <c r="AS29" s="16">
        <f>SUM(AS30:AS35)</f>
        <v>0</v>
      </c>
      <c r="AT29" s="16"/>
      <c r="AU29" s="16">
        <f>SUM(AU30:AU35)</f>
        <v>0</v>
      </c>
      <c r="AV29" s="16" t="e">
        <f>#N/A</f>
        <v>#N/A</v>
      </c>
      <c r="AW29" s="16">
        <f>SUM(AW30:AW35)</f>
        <v>0</v>
      </c>
      <c r="AX29" s="16">
        <f>SUM(AX30:AX35)</f>
        <v>0</v>
      </c>
      <c r="AY29" s="16">
        <f>SUM(AY30:AY35)</f>
        <v>0</v>
      </c>
      <c r="AZ29" s="16">
        <f>SUM(AZ30:AZ35)</f>
        <v>0</v>
      </c>
      <c r="BA29" s="16" t="e">
        <f>#N/A</f>
        <v>#N/A</v>
      </c>
      <c r="BB29" s="16">
        <f>SUM(BB30:BB35)</f>
        <v>0</v>
      </c>
      <c r="BC29" s="16">
        <f>SUM(BC30:BC35)</f>
        <v>0</v>
      </c>
      <c r="BD29">
        <v>11590</v>
      </c>
      <c r="BE29">
        <v>10540</v>
      </c>
      <c r="BF29">
        <v>11440</v>
      </c>
    </row>
    <row r="30" spans="1:55" ht="15">
      <c r="A30" s="9" t="s">
        <v>330</v>
      </c>
      <c r="B30" s="2"/>
      <c r="I30" s="13"/>
      <c r="K30" s="3"/>
      <c r="M30" s="4"/>
      <c r="R30" s="3"/>
      <c r="W30" s="4"/>
      <c r="AB30" s="10"/>
      <c r="AC30" s="10"/>
      <c r="AD30" s="3"/>
      <c r="AE30" s="3"/>
      <c r="AN30" s="27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17"/>
    </row>
    <row r="31" spans="1:55" ht="15">
      <c r="A31" s="9" t="s">
        <v>331</v>
      </c>
      <c r="B31" s="2"/>
      <c r="I31" s="18"/>
      <c r="K31" s="19"/>
      <c r="M31" s="6"/>
      <c r="R31" s="3"/>
      <c r="W31" s="4"/>
      <c r="AB31" s="2"/>
      <c r="AC31" s="2"/>
      <c r="AD31" s="3"/>
      <c r="AE31" s="3"/>
      <c r="AN31" s="27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17"/>
    </row>
    <row r="32" spans="1:55" ht="15">
      <c r="A32" s="9" t="s">
        <v>332</v>
      </c>
      <c r="B32" s="2"/>
      <c r="K32" s="3"/>
      <c r="M32" s="6"/>
      <c r="R32" s="3"/>
      <c r="W32" s="4"/>
      <c r="AB32" s="2"/>
      <c r="AC32" s="2"/>
      <c r="AD32" s="3"/>
      <c r="AE32" s="3"/>
      <c r="AN32" s="27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17"/>
    </row>
    <row r="33" spans="1:55" ht="15">
      <c r="A33" s="9" t="s">
        <v>333</v>
      </c>
      <c r="B33" s="2"/>
      <c r="K33" s="3"/>
      <c r="M33" s="6"/>
      <c r="R33" s="3"/>
      <c r="W33" s="6"/>
      <c r="AB33" s="2"/>
      <c r="AC33" s="2"/>
      <c r="AD33" s="3"/>
      <c r="AE33" s="3"/>
      <c r="AN33" s="27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17"/>
    </row>
    <row r="34" spans="1:55" ht="15">
      <c r="A34" s="9" t="s">
        <v>334</v>
      </c>
      <c r="B34" s="2"/>
      <c r="K34" s="3"/>
      <c r="M34" s="6"/>
      <c r="R34" s="3"/>
      <c r="W34" s="6"/>
      <c r="AB34" s="2"/>
      <c r="AC34" s="2"/>
      <c r="AD34" s="3"/>
      <c r="AE34" s="3"/>
      <c r="AN34" s="27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17"/>
    </row>
    <row r="35" spans="1:55" ht="15">
      <c r="A35" s="9" t="s">
        <v>335</v>
      </c>
      <c r="B35" s="2"/>
      <c r="K35" s="3"/>
      <c r="M35" s="6"/>
      <c r="R35" s="3"/>
      <c r="W35" s="6"/>
      <c r="AB35" s="2"/>
      <c r="AC35" s="2"/>
      <c r="AD35" s="3"/>
      <c r="AE35" s="3"/>
      <c r="AN35" s="27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17"/>
    </row>
    <row r="36" spans="1:59" ht="15">
      <c r="A36" s="14" t="s">
        <v>336</v>
      </c>
      <c r="B36" s="13" t="e">
        <f aca="true" t="shared" si="6" ref="B36:H36">B29*(100-B37)/85.5/B28*10000</f>
        <v>#DIV/0!</v>
      </c>
      <c r="C36" s="13" t="e">
        <f t="shared" si="6"/>
        <v>#DIV/0!</v>
      </c>
      <c r="D36" s="13" t="e">
        <f t="shared" si="6"/>
        <v>#DIV/0!</v>
      </c>
      <c r="E36" s="13" t="e">
        <f t="shared" si="6"/>
        <v>#DIV/0!</v>
      </c>
      <c r="F36" s="13" t="e">
        <f t="shared" si="6"/>
        <v>#DIV/0!</v>
      </c>
      <c r="G36" s="13" t="e">
        <f t="shared" si="6"/>
        <v>#DIV/0!</v>
      </c>
      <c r="H36" s="13" t="e">
        <f t="shared" si="6"/>
        <v>#DIV/0!</v>
      </c>
      <c r="I36" s="13" t="e">
        <f>#N/A</f>
        <v>#N/A</v>
      </c>
      <c r="J36" s="13" t="e">
        <f aca="true" t="shared" si="7" ref="J36:W36">J29*(100-J37)/85.5/J28*10000</f>
        <v>#DIV/0!</v>
      </c>
      <c r="K36" s="20" t="e">
        <f t="shared" si="7"/>
        <v>#DIV/0!</v>
      </c>
      <c r="L36" s="13" t="e">
        <f t="shared" si="7"/>
        <v>#DIV/0!</v>
      </c>
      <c r="M36" s="13" t="e">
        <f t="shared" si="7"/>
        <v>#DIV/0!</v>
      </c>
      <c r="N36" s="13" t="e">
        <f t="shared" si="7"/>
        <v>#DIV/0!</v>
      </c>
      <c r="O36" s="13" t="e">
        <f t="shared" si="7"/>
        <v>#DIV/0!</v>
      </c>
      <c r="P36" s="13" t="e">
        <f t="shared" si="7"/>
        <v>#DIV/0!</v>
      </c>
      <c r="Q36" s="13" t="e">
        <f t="shared" si="7"/>
        <v>#DIV/0!</v>
      </c>
      <c r="R36" s="13" t="e">
        <f t="shared" si="7"/>
        <v>#DIV/0!</v>
      </c>
      <c r="S36" s="13" t="e">
        <f t="shared" si="7"/>
        <v>#DIV/0!</v>
      </c>
      <c r="T36" s="13" t="e">
        <f t="shared" si="7"/>
        <v>#DIV/0!</v>
      </c>
      <c r="U36" s="13" t="e">
        <f t="shared" si="7"/>
        <v>#DIV/0!</v>
      </c>
      <c r="V36" s="13" t="e">
        <f t="shared" si="7"/>
        <v>#DIV/0!</v>
      </c>
      <c r="W36" s="13" t="e">
        <f t="shared" si="7"/>
        <v>#DIV/0!</v>
      </c>
      <c r="X36" s="13" t="e">
        <f>#N/A</f>
        <v>#N/A</v>
      </c>
      <c r="Y36" s="13" t="e">
        <f>Y29*(100-Y37)/85.5/Y28*10000</f>
        <v>#DIV/0!</v>
      </c>
      <c r="Z36" s="13" t="e">
        <f>Z29*(100-Z37)/85.5/Z28*10000</f>
        <v>#DIV/0!</v>
      </c>
      <c r="AA36" s="13" t="e">
        <f>AA29*(100-AA37)/85.5/AA28*10000</f>
        <v>#DIV/0!</v>
      </c>
      <c r="AB36" s="13" t="e">
        <f>#N/A</f>
        <v>#N/A</v>
      </c>
      <c r="AC36" s="13" t="e">
        <f>#N/A</f>
        <v>#N/A</v>
      </c>
      <c r="AD36" s="13" t="e">
        <f aca="true" t="shared" si="8" ref="AD36:AM36">AD29*(100-AD37)/85.5/AD28*10000</f>
        <v>#DIV/0!</v>
      </c>
      <c r="AE36" s="13" t="e">
        <f t="shared" si="8"/>
        <v>#DIV/0!</v>
      </c>
      <c r="AF36" s="13" t="e">
        <f t="shared" si="8"/>
        <v>#DIV/0!</v>
      </c>
      <c r="AG36" s="13" t="e">
        <f t="shared" si="8"/>
        <v>#DIV/0!</v>
      </c>
      <c r="AH36" s="13" t="e">
        <f t="shared" si="8"/>
        <v>#DIV/0!</v>
      </c>
      <c r="AI36" s="13" t="e">
        <f t="shared" si="8"/>
        <v>#DIV/0!</v>
      </c>
      <c r="AJ36" s="13" t="e">
        <f t="shared" si="8"/>
        <v>#DIV/0!</v>
      </c>
      <c r="AK36" s="13" t="e">
        <f t="shared" si="8"/>
        <v>#DIV/0!</v>
      </c>
      <c r="AL36" s="13" t="e">
        <f t="shared" si="8"/>
        <v>#DIV/0!</v>
      </c>
      <c r="AM36" s="13" t="e">
        <f t="shared" si="8"/>
        <v>#DIV/0!</v>
      </c>
      <c r="AN36" s="20" t="e">
        <f>#N/A</f>
        <v>#N/A</v>
      </c>
      <c r="AO36" s="13" t="e">
        <f>AO29*(100-AO37)/85.5/AO28*10000</f>
        <v>#DIV/0!</v>
      </c>
      <c r="AP36" s="13" t="e">
        <f>AP29*(100-AP37)/85.5/AP28*10000</f>
        <v>#DIV/0!</v>
      </c>
      <c r="AQ36" s="13" t="e">
        <f>AQ29*(100-AQ37)/85.5/AQ28*10000</f>
        <v>#DIV/0!</v>
      </c>
      <c r="AR36" s="13" t="e">
        <f aca="true" t="shared" si="9" ref="AR36:BG36">AR29*(100-AR37)/85.5/AR28*10000</f>
        <v>#DIV/0!</v>
      </c>
      <c r="AS36" s="13" t="e">
        <f t="shared" si="9"/>
        <v>#DIV/0!</v>
      </c>
      <c r="AT36" s="13" t="e">
        <f t="shared" si="9"/>
        <v>#DIV/0!</v>
      </c>
      <c r="AU36" s="13" t="e">
        <f t="shared" si="9"/>
        <v>#DIV/0!</v>
      </c>
      <c r="AV36" s="13" t="e">
        <f t="shared" si="9"/>
        <v>#N/A</v>
      </c>
      <c r="AW36" s="13" t="e">
        <f t="shared" si="9"/>
        <v>#DIV/0!</v>
      </c>
      <c r="AX36" s="13" t="e">
        <f t="shared" si="9"/>
        <v>#DIV/0!</v>
      </c>
      <c r="AY36" s="13" t="e">
        <f t="shared" si="9"/>
        <v>#DIV/0!</v>
      </c>
      <c r="AZ36" s="13" t="e">
        <f t="shared" si="9"/>
        <v>#DIV/0!</v>
      </c>
      <c r="BA36" s="13" t="e">
        <f t="shared" si="9"/>
        <v>#N/A</v>
      </c>
      <c r="BB36" s="13" t="e">
        <f>BB29*(100-BB37)/85.5/BB28*10000</f>
        <v>#DIV/0!</v>
      </c>
      <c r="BC36" s="13" t="e">
        <f>BC29*(100-BC37)/85.5/BC28*10000</f>
        <v>#DIV/0!</v>
      </c>
      <c r="BD36" s="13" t="e">
        <f t="shared" si="9"/>
        <v>#DIV/0!</v>
      </c>
      <c r="BE36" s="13" t="e">
        <f t="shared" si="9"/>
        <v>#DIV/0!</v>
      </c>
      <c r="BF36" s="13" t="e">
        <f t="shared" si="9"/>
        <v>#DIV/0!</v>
      </c>
      <c r="BG36" s="13" t="e">
        <f t="shared" si="9"/>
        <v>#DIV/0!</v>
      </c>
    </row>
    <row r="37" spans="1:58" ht="15">
      <c r="A37" s="21" t="s">
        <v>337</v>
      </c>
      <c r="B37" s="18" t="e">
        <f aca="true" t="shared" si="10" ref="B37:H37">AVERAGE(B38:B67)</f>
        <v>#DIV/0!</v>
      </c>
      <c r="C37" s="18" t="e">
        <f t="shared" si="10"/>
        <v>#DIV/0!</v>
      </c>
      <c r="D37" s="18" t="e">
        <f t="shared" si="10"/>
        <v>#DIV/0!</v>
      </c>
      <c r="E37" s="18" t="e">
        <f t="shared" si="10"/>
        <v>#DIV/0!</v>
      </c>
      <c r="F37" s="18" t="e">
        <f t="shared" si="10"/>
        <v>#DIV/0!</v>
      </c>
      <c r="G37" s="18" t="e">
        <f t="shared" si="10"/>
        <v>#DIV/0!</v>
      </c>
      <c r="H37" s="18" t="e">
        <f t="shared" si="10"/>
        <v>#DIV/0!</v>
      </c>
      <c r="I37" s="18" t="e">
        <f>#N/A</f>
        <v>#N/A</v>
      </c>
      <c r="J37" s="18" t="e">
        <f>AVERAGE(J38:J67)</f>
        <v>#DIV/0!</v>
      </c>
      <c r="K37" s="18" t="e">
        <f>AVERAGE(K38:K83)</f>
        <v>#DIV/0!</v>
      </c>
      <c r="L37" s="18" t="e">
        <f>AVERAGE(L38:L83)</f>
        <v>#DIV/0!</v>
      </c>
      <c r="M37" s="18" t="e">
        <f>AVERAGE(M38:M67)</f>
        <v>#DIV/0!</v>
      </c>
      <c r="N37" s="18" t="e">
        <f>AVERAGE(N38:N83)</f>
        <v>#DIV/0!</v>
      </c>
      <c r="O37" s="18" t="e">
        <f>AVERAGE(O38:O83)</f>
        <v>#DIV/0!</v>
      </c>
      <c r="P37" s="18" t="e">
        <f>AVERAGE(P38:P83)</f>
        <v>#DIV/0!</v>
      </c>
      <c r="Q37" s="18" t="e">
        <f aca="true" t="shared" si="11" ref="Q37:V37">AVERAGE(Q38:Q67)</f>
        <v>#DIV/0!</v>
      </c>
      <c r="R37" s="18" t="e">
        <f t="shared" si="11"/>
        <v>#DIV/0!</v>
      </c>
      <c r="S37" s="18" t="e">
        <f t="shared" si="11"/>
        <v>#DIV/0!</v>
      </c>
      <c r="T37" s="18" t="e">
        <f t="shared" si="11"/>
        <v>#DIV/0!</v>
      </c>
      <c r="U37" s="18" t="e">
        <f t="shared" si="11"/>
        <v>#DIV/0!</v>
      </c>
      <c r="V37" s="18" t="e">
        <f t="shared" si="11"/>
        <v>#DIV/0!</v>
      </c>
      <c r="W37" s="18" t="e">
        <f>AVERAGE(W38:W55)</f>
        <v>#DIV/0!</v>
      </c>
      <c r="X37" s="18" t="e">
        <f>AVERAGE(X38:X55)</f>
        <v>#DIV/0!</v>
      </c>
      <c r="Y37" s="18" t="e">
        <f>AVERAGE(Y38:Y55)</f>
        <v>#DIV/0!</v>
      </c>
      <c r="Z37" s="18" t="e">
        <f>AVERAGE(Z38:Z55)</f>
        <v>#DIV/0!</v>
      </c>
      <c r="AA37" s="18" t="e">
        <f>AVERAGE(AA38:AA55)</f>
        <v>#DIV/0!</v>
      </c>
      <c r="AB37" s="18" t="e">
        <f>#N/A</f>
        <v>#N/A</v>
      </c>
      <c r="AC37" s="18" t="e">
        <f>#N/A</f>
        <v>#N/A</v>
      </c>
      <c r="AD37" s="18" t="e">
        <f aca="true" t="shared" si="12" ref="AD37:AM37">AVERAGE(AD38:AD67)</f>
        <v>#DIV/0!</v>
      </c>
      <c r="AE37" s="18" t="e">
        <f t="shared" si="12"/>
        <v>#DIV/0!</v>
      </c>
      <c r="AF37" s="18" t="e">
        <f t="shared" si="12"/>
        <v>#DIV/0!</v>
      </c>
      <c r="AG37" s="18" t="e">
        <f t="shared" si="12"/>
        <v>#DIV/0!</v>
      </c>
      <c r="AH37" s="18" t="e">
        <f t="shared" si="12"/>
        <v>#DIV/0!</v>
      </c>
      <c r="AI37" s="18" t="e">
        <f t="shared" si="12"/>
        <v>#DIV/0!</v>
      </c>
      <c r="AJ37" s="18" t="e">
        <f t="shared" si="12"/>
        <v>#DIV/0!</v>
      </c>
      <c r="AK37" s="18" t="e">
        <f t="shared" si="12"/>
        <v>#DIV/0!</v>
      </c>
      <c r="AL37" s="18" t="e">
        <f t="shared" si="12"/>
        <v>#DIV/0!</v>
      </c>
      <c r="AM37" s="18" t="e">
        <f t="shared" si="12"/>
        <v>#DIV/0!</v>
      </c>
      <c r="AN37" s="29" t="e">
        <f>#N/A</f>
        <v>#N/A</v>
      </c>
      <c r="AO37" s="18" t="e">
        <f aca="true" t="shared" si="13" ref="AO37:AU37">AVERAGE(AO38:AO67)</f>
        <v>#DIV/0!</v>
      </c>
      <c r="AP37" s="18" t="e">
        <f t="shared" si="13"/>
        <v>#DIV/0!</v>
      </c>
      <c r="AQ37" s="18" t="e">
        <f t="shared" si="13"/>
        <v>#DIV/0!</v>
      </c>
      <c r="AR37" s="18" t="e">
        <f t="shared" si="13"/>
        <v>#DIV/0!</v>
      </c>
      <c r="AS37" s="18" t="e">
        <f t="shared" si="13"/>
        <v>#DIV/0!</v>
      </c>
      <c r="AT37" s="18" t="e">
        <f t="shared" si="13"/>
        <v>#DIV/0!</v>
      </c>
      <c r="AU37" s="18" t="e">
        <f t="shared" si="13"/>
        <v>#DIV/0!</v>
      </c>
      <c r="AV37" s="18" t="e">
        <f>#N/A</f>
        <v>#N/A</v>
      </c>
      <c r="AW37" s="18" t="e">
        <f>AVERAGE(AW38:AW67)</f>
        <v>#DIV/0!</v>
      </c>
      <c r="AX37" s="18" t="e">
        <f>AVERAGE(AX38:AX67)</f>
        <v>#DIV/0!</v>
      </c>
      <c r="AY37" s="18" t="e">
        <f>AVERAGE(AY38:AY67)</f>
        <v>#DIV/0!</v>
      </c>
      <c r="AZ37" s="18" t="e">
        <f>AVERAGE(AZ38:AZ67)</f>
        <v>#DIV/0!</v>
      </c>
      <c r="BA37" s="18" t="e">
        <f>#N/A</f>
        <v>#N/A</v>
      </c>
      <c r="BB37" s="18" t="e">
        <f>AVERAGE(BB38:BB67)</f>
        <v>#DIV/0!</v>
      </c>
      <c r="BC37" s="18" t="e">
        <f>AVERAGE(BC38:BC67)</f>
        <v>#DIV/0!</v>
      </c>
      <c r="BD37">
        <v>23.4</v>
      </c>
      <c r="BE37">
        <v>22</v>
      </c>
      <c r="BF37">
        <v>20.5</v>
      </c>
    </row>
    <row r="38" spans="1:55" ht="15">
      <c r="A38" s="22" t="s">
        <v>338</v>
      </c>
      <c r="B38" s="2"/>
      <c r="K38" s="3"/>
      <c r="M38" s="4"/>
      <c r="R38" s="3"/>
      <c r="W38" s="4"/>
      <c r="AB38" s="10"/>
      <c r="AC38" s="10"/>
      <c r="AD38" s="3"/>
      <c r="AE38" s="3"/>
      <c r="AN38" s="27"/>
      <c r="AP38" s="2"/>
      <c r="AQ38" s="2"/>
      <c r="AR38" s="2"/>
      <c r="AS38" s="2"/>
      <c r="AU38" s="2"/>
      <c r="AV38" s="2"/>
      <c r="AW38" s="2"/>
      <c r="AX38" s="2"/>
      <c r="AY38" s="2"/>
      <c r="AZ38" s="2"/>
      <c r="BA38" s="2"/>
      <c r="BB38" s="2"/>
      <c r="BC38" s="17"/>
    </row>
    <row r="39" spans="1:55" ht="15">
      <c r="A39" s="22" t="s">
        <v>339</v>
      </c>
      <c r="B39" s="2"/>
      <c r="K39" s="3"/>
      <c r="R39" s="3"/>
      <c r="W39" s="4"/>
      <c r="AB39" s="10"/>
      <c r="AC39" s="10"/>
      <c r="AD39" s="3"/>
      <c r="AE39" s="3"/>
      <c r="AN39" s="27"/>
      <c r="AP39" s="2"/>
      <c r="AQ39" s="2"/>
      <c r="AR39" s="2"/>
      <c r="AS39" s="2"/>
      <c r="AU39" s="2"/>
      <c r="AV39" s="2"/>
      <c r="AW39" s="2"/>
      <c r="AX39" s="2"/>
      <c r="AY39" s="2"/>
      <c r="AZ39" s="2"/>
      <c r="BA39" s="2"/>
      <c r="BB39" s="2"/>
      <c r="BC39" s="17"/>
    </row>
    <row r="40" spans="1:55" ht="15">
      <c r="A40" s="22" t="s">
        <v>340</v>
      </c>
      <c r="B40" s="2"/>
      <c r="K40" s="3"/>
      <c r="R40" s="3"/>
      <c r="W40" s="4"/>
      <c r="AB40" s="10"/>
      <c r="AC40" s="10"/>
      <c r="AD40" s="3"/>
      <c r="AE40" s="3"/>
      <c r="AN40" s="27"/>
      <c r="AP40" s="2"/>
      <c r="AQ40" s="2"/>
      <c r="AR40" s="2"/>
      <c r="AS40" s="2"/>
      <c r="AU40" s="2"/>
      <c r="AV40" s="2"/>
      <c r="AW40" s="2"/>
      <c r="AX40" s="2"/>
      <c r="AY40" s="2"/>
      <c r="AZ40" s="2"/>
      <c r="BA40" s="2"/>
      <c r="BB40" s="2"/>
      <c r="BC40" s="17"/>
    </row>
    <row r="41" spans="1:55" ht="15">
      <c r="A41" s="22" t="s">
        <v>341</v>
      </c>
      <c r="B41" s="2"/>
      <c r="K41" s="3"/>
      <c r="R41" s="3"/>
      <c r="W41" s="4"/>
      <c r="AB41" s="10"/>
      <c r="AC41" s="10"/>
      <c r="AD41" s="3"/>
      <c r="AE41" s="3"/>
      <c r="AN41" s="27"/>
      <c r="AP41" s="2"/>
      <c r="AQ41" s="2"/>
      <c r="AR41" s="2"/>
      <c r="AS41" s="2"/>
      <c r="AU41" s="2"/>
      <c r="AV41" s="2"/>
      <c r="AW41" s="2"/>
      <c r="AX41" s="2"/>
      <c r="AY41" s="2"/>
      <c r="AZ41" s="2"/>
      <c r="BA41" s="2"/>
      <c r="BB41" s="2"/>
      <c r="BC41" s="17"/>
    </row>
    <row r="42" spans="1:55" ht="15">
      <c r="A42" s="22" t="s">
        <v>342</v>
      </c>
      <c r="B42" s="2"/>
      <c r="K42" s="3"/>
      <c r="R42" s="3"/>
      <c r="W42" s="4"/>
      <c r="AB42" s="10"/>
      <c r="AC42" s="10"/>
      <c r="AD42" s="3"/>
      <c r="AE42" s="3"/>
      <c r="AN42" s="27"/>
      <c r="AP42" s="2"/>
      <c r="AQ42" s="2"/>
      <c r="AR42" s="2"/>
      <c r="AS42" s="2"/>
      <c r="AU42" s="2"/>
      <c r="AV42" s="2"/>
      <c r="AW42" s="2"/>
      <c r="AX42" s="2"/>
      <c r="AY42" s="2"/>
      <c r="AZ42" s="2"/>
      <c r="BA42" s="2"/>
      <c r="BB42" s="2"/>
      <c r="BC42" s="17"/>
    </row>
    <row r="43" spans="1:55" ht="15">
      <c r="A43" s="22" t="s">
        <v>343</v>
      </c>
      <c r="B43" s="2"/>
      <c r="K43" s="3"/>
      <c r="R43" s="3"/>
      <c r="AB43" s="10"/>
      <c r="AC43" s="10"/>
      <c r="AD43" s="3"/>
      <c r="AE43" s="3"/>
      <c r="AN43" s="27"/>
      <c r="AP43" s="2"/>
      <c r="AQ43" s="2"/>
      <c r="AR43" s="2"/>
      <c r="AS43" s="2"/>
      <c r="AU43" s="2"/>
      <c r="AV43" s="2"/>
      <c r="AW43" s="2"/>
      <c r="AX43" s="2"/>
      <c r="AY43" s="2"/>
      <c r="AZ43" s="2"/>
      <c r="BA43" s="2"/>
      <c r="BB43" s="2"/>
      <c r="BC43" s="17"/>
    </row>
    <row r="44" spans="1:55" ht="15">
      <c r="A44" s="22" t="s">
        <v>344</v>
      </c>
      <c r="B44" s="2"/>
      <c r="K44" s="3"/>
      <c r="R44" s="3"/>
      <c r="AB44" s="10"/>
      <c r="AC44" s="10"/>
      <c r="AD44" s="3"/>
      <c r="AE44" s="3"/>
      <c r="AN44" s="27"/>
      <c r="AP44" s="2"/>
      <c r="AQ44" s="2"/>
      <c r="AR44" s="2"/>
      <c r="AS44" s="2"/>
      <c r="AU44" s="2"/>
      <c r="AV44" s="2"/>
      <c r="AW44" s="2"/>
      <c r="AX44" s="2"/>
      <c r="AY44" s="2"/>
      <c r="AZ44" s="2"/>
      <c r="BA44" s="2"/>
      <c r="BB44" s="2"/>
      <c r="BC44" s="17"/>
    </row>
    <row r="45" spans="1:55" ht="15">
      <c r="A45" s="22" t="s">
        <v>345</v>
      </c>
      <c r="B45" s="2"/>
      <c r="K45" s="3"/>
      <c r="R45" s="3"/>
      <c r="AB45" s="10"/>
      <c r="AC45" s="10"/>
      <c r="AD45" s="3"/>
      <c r="AE45" s="3"/>
      <c r="AN45" s="27"/>
      <c r="AP45" s="2"/>
      <c r="AQ45" s="2"/>
      <c r="AR45" s="2"/>
      <c r="AS45" s="2"/>
      <c r="AU45" s="2"/>
      <c r="AV45" s="2"/>
      <c r="AW45" s="2"/>
      <c r="AX45" s="2"/>
      <c r="AY45" s="2"/>
      <c r="AZ45" s="2"/>
      <c r="BA45" s="2"/>
      <c r="BB45" s="2"/>
      <c r="BC45" s="17"/>
    </row>
    <row r="46" spans="1:55" ht="15">
      <c r="A46" s="22" t="s">
        <v>346</v>
      </c>
      <c r="B46" s="2"/>
      <c r="K46" s="3"/>
      <c r="R46" s="3"/>
      <c r="AB46" s="10"/>
      <c r="AC46" s="10"/>
      <c r="AD46" s="3"/>
      <c r="AE46" s="3"/>
      <c r="AN46" s="27"/>
      <c r="AP46" s="2"/>
      <c r="AQ46" s="2"/>
      <c r="AR46" s="2"/>
      <c r="AS46" s="2"/>
      <c r="AU46" s="2"/>
      <c r="AV46" s="2"/>
      <c r="AW46" s="2"/>
      <c r="AX46" s="2"/>
      <c r="AY46" s="2"/>
      <c r="AZ46" s="2"/>
      <c r="BA46" s="2"/>
      <c r="BB46" s="2"/>
      <c r="BC46" s="17"/>
    </row>
    <row r="47" spans="1:55" ht="15">
      <c r="A47" s="22" t="s">
        <v>347</v>
      </c>
      <c r="B47" s="2"/>
      <c r="K47" s="3"/>
      <c r="R47" s="3"/>
      <c r="AB47" s="10"/>
      <c r="AC47" s="10"/>
      <c r="AD47" s="3"/>
      <c r="AE47" s="3"/>
      <c r="AN47" s="27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17"/>
    </row>
    <row r="48" spans="1:55" ht="15">
      <c r="A48" s="22" t="s">
        <v>348</v>
      </c>
      <c r="B48" s="2"/>
      <c r="K48" s="3"/>
      <c r="R48" s="3"/>
      <c r="AB48" s="10"/>
      <c r="AC48" s="10"/>
      <c r="AD48" s="3"/>
      <c r="AE48" s="3"/>
      <c r="AN48" s="27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17"/>
    </row>
    <row r="49" spans="1:55" ht="15">
      <c r="A49" s="22" t="s">
        <v>349</v>
      </c>
      <c r="B49" s="2"/>
      <c r="K49" s="3"/>
      <c r="R49" s="3"/>
      <c r="AB49" s="10"/>
      <c r="AC49" s="10"/>
      <c r="AD49" s="3"/>
      <c r="AE49" s="3"/>
      <c r="AN49" s="27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17"/>
    </row>
    <row r="50" spans="1:55" ht="15">
      <c r="A50" s="22" t="s">
        <v>350</v>
      </c>
      <c r="B50" s="2"/>
      <c r="K50" s="3"/>
      <c r="R50" s="3"/>
      <c r="AB50" s="10"/>
      <c r="AC50" s="10"/>
      <c r="AD50" s="3"/>
      <c r="AE50" s="3"/>
      <c r="AN50" s="27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17"/>
    </row>
    <row r="51" spans="1:55" ht="15">
      <c r="A51" s="22" t="s">
        <v>351</v>
      </c>
      <c r="B51" s="23"/>
      <c r="K51" s="3"/>
      <c r="R51" s="3"/>
      <c r="AB51" s="24"/>
      <c r="AC51" s="24"/>
      <c r="AD51" s="3"/>
      <c r="AE51" s="3"/>
      <c r="AN51" s="27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17"/>
    </row>
    <row r="52" spans="1:55" ht="15">
      <c r="A52" s="22" t="s">
        <v>352</v>
      </c>
      <c r="B52" s="2"/>
      <c r="K52" s="3"/>
      <c r="R52" s="3"/>
      <c r="AB52" s="10"/>
      <c r="AC52" s="10"/>
      <c r="AD52" s="3"/>
      <c r="AE52" s="3"/>
      <c r="AN52" s="27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17"/>
    </row>
    <row r="53" spans="1:55" ht="15">
      <c r="A53" s="22" t="s">
        <v>353</v>
      </c>
      <c r="B53" s="2"/>
      <c r="K53" s="3"/>
      <c r="R53" s="3"/>
      <c r="AB53" s="10"/>
      <c r="AC53" s="10"/>
      <c r="AD53" s="3"/>
      <c r="AE53" s="3"/>
      <c r="AN53" s="27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17"/>
    </row>
    <row r="54" spans="1:55" ht="15">
      <c r="A54" s="22" t="s">
        <v>354</v>
      </c>
      <c r="B54" s="2"/>
      <c r="K54" s="3"/>
      <c r="R54" s="3"/>
      <c r="AB54" s="10"/>
      <c r="AC54" s="10"/>
      <c r="AD54" s="3"/>
      <c r="AE54" s="3"/>
      <c r="AN54" s="27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17"/>
    </row>
    <row r="55" spans="1:55" ht="15">
      <c r="A55" s="22" t="s">
        <v>355</v>
      </c>
      <c r="B55" s="2"/>
      <c r="K55" s="3"/>
      <c r="R55" s="3"/>
      <c r="AB55" s="10"/>
      <c r="AC55" s="10"/>
      <c r="AD55" s="3"/>
      <c r="AE55" s="3"/>
      <c r="AN55" s="27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17"/>
    </row>
    <row r="56" spans="1:55" ht="15">
      <c r="A56" s="22" t="s">
        <v>356</v>
      </c>
      <c r="B56" s="2"/>
      <c r="K56" s="3"/>
      <c r="AB56" s="10"/>
      <c r="AC56" s="10"/>
      <c r="AN56" s="27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5">
      <c r="A57" s="22" t="s">
        <v>357</v>
      </c>
      <c r="B57" s="2"/>
      <c r="K57" s="3"/>
      <c r="AB57" s="10"/>
      <c r="AC57" s="10"/>
      <c r="AN57" s="27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ht="15">
      <c r="A58" s="22" t="s">
        <v>358</v>
      </c>
      <c r="B58" s="2"/>
      <c r="K58" s="3"/>
      <c r="AB58" s="10"/>
      <c r="AC58" s="10"/>
      <c r="AN58" s="27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ht="15">
      <c r="A59" s="22" t="s">
        <v>359</v>
      </c>
      <c r="B59" s="2"/>
      <c r="K59" s="3"/>
      <c r="AB59" s="10"/>
      <c r="AC59" s="10"/>
      <c r="AN59" s="27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ht="15">
      <c r="A60" s="22" t="s">
        <v>360</v>
      </c>
      <c r="B60" s="2"/>
      <c r="K60" s="3"/>
      <c r="AB60" s="2"/>
      <c r="AC60" s="2"/>
      <c r="AN60" s="27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ht="15">
      <c r="A61" s="22" t="s">
        <v>361</v>
      </c>
      <c r="B61" s="2"/>
      <c r="K61" s="3"/>
      <c r="AB61" s="2"/>
      <c r="AC61" s="2"/>
      <c r="AN61" s="27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ht="15">
      <c r="A62" s="22" t="s">
        <v>362</v>
      </c>
      <c r="B62" s="2"/>
      <c r="K62" s="3"/>
      <c r="AB62" s="2"/>
      <c r="AC62" s="2"/>
      <c r="AN62" s="27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ht="15">
      <c r="A63" s="22" t="s">
        <v>363</v>
      </c>
      <c r="B63" s="2"/>
      <c r="K63" s="3"/>
      <c r="AB63" s="2"/>
      <c r="AC63" s="2"/>
      <c r="AN63" s="27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ht="15">
      <c r="A64" s="22" t="s">
        <v>364</v>
      </c>
      <c r="B64" s="2"/>
      <c r="K64" s="3"/>
      <c r="AB64" s="2"/>
      <c r="AC64" s="2"/>
      <c r="AN64" s="27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 ht="15">
      <c r="A65" s="22" t="s">
        <v>365</v>
      </c>
      <c r="B65" s="2"/>
      <c r="K65" s="3"/>
      <c r="AB65" s="2"/>
      <c r="AC65" s="2"/>
      <c r="AN65" s="27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 ht="15">
      <c r="A66" s="22" t="s">
        <v>366</v>
      </c>
      <c r="B66" s="2"/>
      <c r="K66" s="3"/>
      <c r="AB66" s="2"/>
      <c r="AC66" s="2"/>
      <c r="AN66" s="27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 ht="15">
      <c r="A67" s="22" t="s">
        <v>367</v>
      </c>
      <c r="B67" s="2"/>
      <c r="K67" s="3"/>
      <c r="AB67" s="2"/>
      <c r="AC67" s="2"/>
      <c r="AN67" s="27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</sheetData>
  <sheetProtection/>
  <autoFilter ref="A1:BO1"/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4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1.421875" style="0" bestFit="1" customWidth="1"/>
    <col min="2" max="2" width="19.7109375" style="41" customWidth="1"/>
    <col min="3" max="3" width="22.140625" style="0" bestFit="1" customWidth="1"/>
    <col min="4" max="4" width="23.57421875" style="0" bestFit="1" customWidth="1"/>
    <col min="5" max="5" width="22.140625" style="0" bestFit="1" customWidth="1"/>
    <col min="6" max="6" width="21.421875" style="0" bestFit="1" customWidth="1"/>
  </cols>
  <sheetData>
    <row r="1" spans="1:18" s="59" customFormat="1" ht="47.25">
      <c r="A1" s="57"/>
      <c r="B1" s="58" t="s">
        <v>392</v>
      </c>
      <c r="C1" s="59">
        <v>1</v>
      </c>
      <c r="D1" s="59">
        <v>2</v>
      </c>
      <c r="E1" s="59">
        <v>3</v>
      </c>
      <c r="F1" s="59">
        <v>4</v>
      </c>
      <c r="G1" s="59">
        <v>5</v>
      </c>
      <c r="H1" s="59">
        <v>6</v>
      </c>
      <c r="I1" s="59">
        <v>7</v>
      </c>
      <c r="J1" s="59">
        <v>8</v>
      </c>
      <c r="K1" s="59">
        <v>9</v>
      </c>
      <c r="L1" s="59">
        <v>10</v>
      </c>
      <c r="M1" s="59">
        <v>11</v>
      </c>
      <c r="N1" s="59">
        <v>12</v>
      </c>
      <c r="O1" s="59">
        <v>13</v>
      </c>
      <c r="P1" s="59">
        <v>14</v>
      </c>
      <c r="Q1" s="59">
        <v>15</v>
      </c>
      <c r="R1" s="59">
        <v>16</v>
      </c>
    </row>
    <row r="2" spans="1:2" s="59" customFormat="1" ht="6" customHeight="1">
      <c r="A2" s="57"/>
      <c r="B2" s="58"/>
    </row>
    <row r="3" spans="1:18" s="39" customFormat="1" ht="15.75">
      <c r="A3" s="40" t="s">
        <v>393</v>
      </c>
      <c r="B3" s="42">
        <f>SUM(C3:R3)</f>
        <v>1371.6000000000001</v>
      </c>
      <c r="C3" s="52">
        <f>C5*C6*C7*C8</f>
        <v>1371.6000000000001</v>
      </c>
      <c r="D3" s="52">
        <f>D5*D6*D7*D8</f>
        <v>0</v>
      </c>
      <c r="E3" s="52">
        <f>E5*E6*E7*E8</f>
        <v>0</v>
      </c>
      <c r="F3" s="52">
        <f>F5*F6*F7*F8</f>
        <v>0</v>
      </c>
      <c r="G3" s="52">
        <f>G5*G6*G7*G8</f>
        <v>0</v>
      </c>
      <c r="H3" s="52">
        <f>H5*H6*H7*H8</f>
        <v>0</v>
      </c>
      <c r="I3" s="52">
        <f>I5*I6*I7*I8</f>
        <v>0</v>
      </c>
      <c r="J3" s="52">
        <f>J5*J6*J7*J8</f>
        <v>0</v>
      </c>
      <c r="K3" s="52">
        <f>K5*K6*K7*K8</f>
        <v>0</v>
      </c>
      <c r="L3" s="52">
        <f>L5*L6*L7*L8</f>
        <v>0</v>
      </c>
      <c r="M3" s="52">
        <f>M5*M6*M7*M8</f>
        <v>0</v>
      </c>
      <c r="N3" s="52">
        <f>N5*N6*N7*N8</f>
        <v>0</v>
      </c>
      <c r="O3" s="52">
        <f>O5*O6*O7*O8</f>
        <v>0</v>
      </c>
      <c r="P3" s="52">
        <f>P5*P6*P7*P8</f>
        <v>0</v>
      </c>
      <c r="Q3" s="52">
        <f>Q5*Q6*Q7*Q8</f>
        <v>0</v>
      </c>
      <c r="R3" s="52">
        <f>R5*R6*R7*R8</f>
        <v>0</v>
      </c>
    </row>
    <row r="4" spans="1:18" s="39" customFormat="1" ht="11.25" customHeight="1">
      <c r="A4" s="40"/>
      <c r="B4" s="4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5.75">
      <c r="A5" s="9" t="s">
        <v>324</v>
      </c>
      <c r="B5" s="43">
        <f>AVERAGE(C5:R5)</f>
        <v>0.762</v>
      </c>
      <c r="C5" s="25">
        <v>0.762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5.75">
      <c r="A6" s="9" t="s">
        <v>325</v>
      </c>
      <c r="B6" s="43">
        <f>SUM(C6:C6)</f>
        <v>6</v>
      </c>
      <c r="C6" s="25">
        <v>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5.75">
      <c r="A7" s="9" t="s">
        <v>326</v>
      </c>
      <c r="B7" s="42">
        <f>SUM(C7:R7)</f>
        <v>3</v>
      </c>
      <c r="C7" s="25">
        <v>3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5.75">
      <c r="A8" s="9" t="s">
        <v>327</v>
      </c>
      <c r="B8" s="43">
        <f>AVERAGE(C8:R8)</f>
        <v>100</v>
      </c>
      <c r="C8" s="25">
        <v>100</v>
      </c>
      <c r="D8" s="25"/>
      <c r="E8" s="60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5.75">
      <c r="A9" s="14" t="s">
        <v>328</v>
      </c>
      <c r="B9" s="42">
        <f>(B5*B6*B7*B8)</f>
        <v>1371.6000000000001</v>
      </c>
      <c r="C9" s="13">
        <f>C3</f>
        <v>1371.6000000000001</v>
      </c>
      <c r="D9" s="13">
        <f>D3</f>
        <v>0</v>
      </c>
      <c r="E9" s="13">
        <f>E3</f>
        <v>0</v>
      </c>
      <c r="F9" s="13">
        <f>F3</f>
        <v>0</v>
      </c>
      <c r="G9" s="13">
        <f aca="true" t="shared" si="0" ref="G9:R9">G3</f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</row>
    <row r="10" spans="1:18" ht="15.75">
      <c r="A10" s="15" t="s">
        <v>329</v>
      </c>
      <c r="B10" s="42">
        <f>SUM(C11:R16)</f>
        <v>1500</v>
      </c>
      <c r="C10" s="16">
        <f>SUM(C11:C16)</f>
        <v>1000</v>
      </c>
      <c r="D10" s="16">
        <f>SUM(D11:D16)</f>
        <v>300</v>
      </c>
      <c r="E10" s="16">
        <f>SUM(E11:E16)</f>
        <v>200</v>
      </c>
      <c r="F10" s="16">
        <f>SUM(F11:F16)</f>
        <v>0</v>
      </c>
      <c r="G10" s="16">
        <f aca="true" t="shared" si="1" ref="G10:R10">SUM(G11:G16)</f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0</v>
      </c>
      <c r="R10" s="16">
        <f t="shared" si="1"/>
        <v>0</v>
      </c>
    </row>
    <row r="11" spans="1:18" ht="15.75">
      <c r="A11" s="9" t="s">
        <v>330</v>
      </c>
      <c r="B11" s="43"/>
      <c r="C11" s="25">
        <v>1000</v>
      </c>
      <c r="D11" s="25">
        <v>300</v>
      </c>
      <c r="E11" s="25">
        <v>200</v>
      </c>
      <c r="F11" s="25">
        <v>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5.75">
      <c r="A12" s="9" t="s">
        <v>331</v>
      </c>
      <c r="B12" s="43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5.75">
      <c r="A13" s="9" t="s">
        <v>332</v>
      </c>
      <c r="B13" s="4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5.75">
      <c r="A14" s="9" t="s">
        <v>333</v>
      </c>
      <c r="B14" s="4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5.75">
      <c r="A15" s="9" t="s">
        <v>334</v>
      </c>
      <c r="B15" s="4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5.75">
      <c r="A16" s="9" t="s">
        <v>335</v>
      </c>
      <c r="B16" s="4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53" customFormat="1" ht="18.75">
      <c r="A17" s="45" t="s">
        <v>336</v>
      </c>
      <c r="B17" s="56">
        <f>B10*(100-B18)/85.5/B9*10000</f>
        <v>9964.03227374356</v>
      </c>
      <c r="C17" s="49">
        <f>C10*(100-C18)/85.5/C9*10000</f>
        <v>6642.688182495706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s="53" customFormat="1" ht="15.75">
      <c r="A18" s="47" t="s">
        <v>337</v>
      </c>
      <c r="B18" s="55">
        <f>AVERAGE(C18:R45)</f>
        <v>22.1</v>
      </c>
      <c r="C18" s="50">
        <f>AVERAGE(C20:C49)</f>
        <v>22.1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53" customFormat="1" ht="8.25" customHeight="1">
      <c r="A19" s="47"/>
      <c r="B19" s="55"/>
      <c r="C19" s="50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15.75">
      <c r="A20" s="22" t="s">
        <v>338</v>
      </c>
      <c r="B20" s="44"/>
      <c r="C20" s="25">
        <v>22.1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5.75">
      <c r="A21" s="22" t="s">
        <v>339</v>
      </c>
      <c r="B21" s="4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5.75">
      <c r="A22" s="22" t="s">
        <v>340</v>
      </c>
      <c r="B22" s="4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5.75">
      <c r="A23" s="22" t="s">
        <v>341</v>
      </c>
      <c r="B23" s="4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5.75">
      <c r="A24" s="22" t="s">
        <v>342</v>
      </c>
      <c r="B24" s="4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5.75">
      <c r="A25" s="22" t="s">
        <v>343</v>
      </c>
      <c r="B25" s="4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5.75">
      <c r="A26" s="22" t="s">
        <v>344</v>
      </c>
      <c r="B26" s="4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5.75">
      <c r="A27" s="22" t="s">
        <v>345</v>
      </c>
      <c r="B27" s="4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.75">
      <c r="A28" s="22" t="s">
        <v>346</v>
      </c>
      <c r="B28" s="4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5.75">
      <c r="A29" s="22" t="s">
        <v>347</v>
      </c>
      <c r="B29" s="4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5.75">
      <c r="A30" s="22" t="s">
        <v>348</v>
      </c>
      <c r="B30" s="4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5.75">
      <c r="A31" s="22" t="s">
        <v>349</v>
      </c>
      <c r="B31" s="4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5.75">
      <c r="A32" s="22" t="s">
        <v>350</v>
      </c>
      <c r="B32" s="4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5.75">
      <c r="A33" s="22" t="s">
        <v>351</v>
      </c>
      <c r="B33" s="44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5.75">
      <c r="A34" s="22" t="s">
        <v>352</v>
      </c>
      <c r="B34" s="4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5.75">
      <c r="A35" s="22" t="s">
        <v>353</v>
      </c>
      <c r="B35" s="4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5.75">
      <c r="A36" s="22" t="s">
        <v>354</v>
      </c>
      <c r="B36" s="4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5.75">
      <c r="A37" s="22" t="s">
        <v>355</v>
      </c>
      <c r="B37" s="4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5.75">
      <c r="A38" s="22" t="s">
        <v>356</v>
      </c>
      <c r="B38" s="4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5.75">
      <c r="A39" s="22" t="s">
        <v>357</v>
      </c>
      <c r="B39" s="4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15.75">
      <c r="A40" s="22" t="s">
        <v>358</v>
      </c>
      <c r="B40" s="4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5.75">
      <c r="A41" s="22" t="s">
        <v>359</v>
      </c>
      <c r="B41" s="4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5.75">
      <c r="A42" s="22" t="s">
        <v>360</v>
      </c>
      <c r="B42" s="4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15.75">
      <c r="A43" s="22" t="s">
        <v>361</v>
      </c>
      <c r="B43" s="4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5.75">
      <c r="A44" s="22" t="s">
        <v>362</v>
      </c>
      <c r="B44" s="4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5.75">
      <c r="A45" s="22" t="s">
        <v>363</v>
      </c>
      <c r="B45" s="4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5.75">
      <c r="A46" s="22" t="s">
        <v>364</v>
      </c>
      <c r="B46" s="4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15.75">
      <c r="A47" s="22" t="s">
        <v>365</v>
      </c>
      <c r="B47" s="4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5.75">
      <c r="A48" s="22" t="s">
        <v>366</v>
      </c>
      <c r="B48" s="4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5.75">
      <c r="A49" s="54" t="s">
        <v>367</v>
      </c>
      <c r="B49" s="4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</sheetData>
  <sheetProtection sheet="1" objects="1" scenarios="1" selectLockedCells="1"/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B6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4.00390625" style="0" bestFit="1" customWidth="1"/>
  </cols>
  <sheetData>
    <row r="2" ht="18.75">
      <c r="A2" s="69" t="s">
        <v>420</v>
      </c>
    </row>
    <row r="3" spans="1:2" ht="18.75">
      <c r="A3" s="68" t="s">
        <v>419</v>
      </c>
      <c r="B3" s="68">
        <f>SUM(Számolás!C3:L3)</f>
        <v>1371.6000000000001</v>
      </c>
    </row>
    <row r="4" spans="1:2" ht="18.75">
      <c r="A4" s="68" t="s">
        <v>329</v>
      </c>
      <c r="B4" s="67">
        <f>SUM(Számolás!C11:R16)</f>
        <v>1500</v>
      </c>
    </row>
    <row r="5" spans="1:2" ht="18.75">
      <c r="A5" s="68" t="s">
        <v>336</v>
      </c>
      <c r="B5" s="68">
        <f>B4*(100-AVERAGE(Számolás!C20:R49))/85.5/Eredmény!B3*10000</f>
        <v>9964.03227374356</v>
      </c>
    </row>
    <row r="6" spans="1:2" ht="18.75">
      <c r="A6" s="68" t="s">
        <v>337</v>
      </c>
      <c r="B6" s="67">
        <f>AVERAGE(Számolás!C20:R49)</f>
        <v>22.1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P1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0.7109375" style="0" bestFit="1" customWidth="1"/>
    <col min="2" max="2" width="21.7109375" style="0" customWidth="1"/>
    <col min="13" max="13" width="13.8515625" style="0" bestFit="1" customWidth="1"/>
  </cols>
  <sheetData>
    <row r="1" spans="1:14" s="39" customFormat="1" ht="15">
      <c r="A1" s="39" t="s">
        <v>418</v>
      </c>
      <c r="B1" s="39" t="s">
        <v>417</v>
      </c>
      <c r="C1" s="39" t="s">
        <v>394</v>
      </c>
      <c r="D1" s="39" t="s">
        <v>395</v>
      </c>
      <c r="E1" s="39" t="s">
        <v>396</v>
      </c>
      <c r="F1" s="39" t="s">
        <v>397</v>
      </c>
      <c r="G1" s="39" t="s">
        <v>398</v>
      </c>
      <c r="H1" s="39" t="s">
        <v>399</v>
      </c>
      <c r="I1" s="39" t="s">
        <v>400</v>
      </c>
      <c r="J1" s="39" t="s">
        <v>401</v>
      </c>
      <c r="K1" s="39" t="s">
        <v>402</v>
      </c>
      <c r="L1" s="39" t="s">
        <v>403</v>
      </c>
      <c r="M1" s="51" t="s">
        <v>412</v>
      </c>
      <c r="N1" s="51" t="s">
        <v>413</v>
      </c>
    </row>
    <row r="2" spans="1:16" ht="15">
      <c r="A2" s="38" t="s">
        <v>404</v>
      </c>
      <c r="B2">
        <f>C2</f>
        <v>0.762</v>
      </c>
      <c r="C2" s="66">
        <v>0.762</v>
      </c>
      <c r="D2" s="38">
        <f>$C2</f>
        <v>0.762</v>
      </c>
      <c r="E2" s="38">
        <f aca="true" t="shared" si="0" ref="E2:L2">$C2</f>
        <v>0.762</v>
      </c>
      <c r="F2" s="38">
        <f t="shared" si="0"/>
        <v>0.762</v>
      </c>
      <c r="G2" s="38">
        <f t="shared" si="0"/>
        <v>0.762</v>
      </c>
      <c r="H2" s="38">
        <f t="shared" si="0"/>
        <v>0.762</v>
      </c>
      <c r="I2" s="38">
        <f t="shared" si="0"/>
        <v>0.762</v>
      </c>
      <c r="J2" s="38">
        <f t="shared" si="0"/>
        <v>0.762</v>
      </c>
      <c r="K2" s="38">
        <f t="shared" si="0"/>
        <v>0.762</v>
      </c>
      <c r="L2" s="38">
        <f t="shared" si="0"/>
        <v>0.762</v>
      </c>
      <c r="M2" s="61">
        <f>10/N2</f>
        <v>13.123359580052494</v>
      </c>
      <c r="N2" s="62">
        <v>0.762</v>
      </c>
      <c r="P2">
        <v>76</v>
      </c>
    </row>
    <row r="3" spans="1:14" ht="15">
      <c r="A3" s="38" t="s">
        <v>405</v>
      </c>
      <c r="B3" s="64">
        <f>C3</f>
        <v>13.123359580052492</v>
      </c>
      <c r="C3" s="64">
        <f>10000/C2/1000</f>
        <v>13.123359580052492</v>
      </c>
      <c r="D3" s="64">
        <f aca="true" t="shared" si="1" ref="D3:L3">10000/D2/1000</f>
        <v>13.123359580052492</v>
      </c>
      <c r="E3" s="64">
        <f t="shared" si="1"/>
        <v>13.123359580052492</v>
      </c>
      <c r="F3" s="64">
        <f t="shared" si="1"/>
        <v>13.123359580052492</v>
      </c>
      <c r="G3" s="64">
        <f t="shared" si="1"/>
        <v>13.123359580052492</v>
      </c>
      <c r="H3" s="64">
        <f t="shared" si="1"/>
        <v>13.123359580052492</v>
      </c>
      <c r="I3" s="64">
        <f t="shared" si="1"/>
        <v>13.123359580052492</v>
      </c>
      <c r="J3" s="64">
        <f t="shared" si="1"/>
        <v>13.123359580052492</v>
      </c>
      <c r="K3" s="64">
        <f t="shared" si="1"/>
        <v>13.123359580052492</v>
      </c>
      <c r="L3" s="64">
        <f t="shared" si="1"/>
        <v>13.123359580052492</v>
      </c>
      <c r="M3" s="61">
        <f>10/N3</f>
        <v>13.157894736842104</v>
      </c>
      <c r="N3" s="62">
        <v>0.76</v>
      </c>
    </row>
    <row r="4" spans="1:14" ht="15">
      <c r="A4" s="38" t="s">
        <v>406</v>
      </c>
      <c r="B4" s="38">
        <f>AVERAGE(C4:L4)</f>
        <v>76</v>
      </c>
      <c r="C4">
        <v>76</v>
      </c>
      <c r="M4" s="61">
        <f>10/N4</f>
        <v>13.333333333333334</v>
      </c>
      <c r="N4" s="62">
        <v>0.75</v>
      </c>
    </row>
    <row r="5" spans="1:14" ht="15">
      <c r="A5" s="38" t="s">
        <v>407</v>
      </c>
      <c r="B5" s="38">
        <f>AVERAGE(C5:L5)</f>
        <v>72</v>
      </c>
      <c r="C5">
        <v>72</v>
      </c>
      <c r="M5" s="61">
        <f>10/N5</f>
        <v>14.285714285714286</v>
      </c>
      <c r="N5" s="62">
        <v>0.7</v>
      </c>
    </row>
    <row r="6" spans="1:14" ht="15">
      <c r="A6" s="38" t="s">
        <v>408</v>
      </c>
      <c r="B6" s="38">
        <f>AVERAGE(C6:L6)</f>
        <v>7</v>
      </c>
      <c r="C6">
        <v>7</v>
      </c>
      <c r="M6" s="61">
        <f>10/N6</f>
        <v>20</v>
      </c>
      <c r="N6" s="62">
        <v>0.5</v>
      </c>
    </row>
    <row r="7" spans="1:3" ht="15">
      <c r="A7" s="38" t="s">
        <v>415</v>
      </c>
      <c r="B7" s="38">
        <f>AVERAGE(C7:L7)</f>
        <v>1510</v>
      </c>
      <c r="C7">
        <v>1510</v>
      </c>
    </row>
    <row r="8" spans="1:3" ht="15">
      <c r="A8" s="38" t="s">
        <v>409</v>
      </c>
      <c r="B8" s="38">
        <f>AVERAGE(C8:L8)</f>
        <v>1262</v>
      </c>
      <c r="C8">
        <v>1262</v>
      </c>
    </row>
    <row r="9" spans="1:3" ht="15">
      <c r="A9" s="38" t="s">
        <v>410</v>
      </c>
      <c r="B9" s="38">
        <f>AVERAGE(C9:L9)</f>
        <v>23.6</v>
      </c>
      <c r="C9">
        <v>23.6</v>
      </c>
    </row>
    <row r="10" spans="1:12" ht="15">
      <c r="A10" s="38" t="s">
        <v>416</v>
      </c>
      <c r="B10" s="65">
        <f>B7/B6</f>
        <v>215.71428571428572</v>
      </c>
      <c r="C10" s="63">
        <f>C7/C6</f>
        <v>215.71428571428572</v>
      </c>
      <c r="D10" s="63" t="e">
        <f aca="true" t="shared" si="2" ref="D10:L10">D7/D6</f>
        <v>#DIV/0!</v>
      </c>
      <c r="E10" s="63" t="e">
        <f t="shared" si="2"/>
        <v>#DIV/0!</v>
      </c>
      <c r="F10" s="63" t="e">
        <f t="shared" si="2"/>
        <v>#DIV/0!</v>
      </c>
      <c r="G10" s="63" t="e">
        <f t="shared" si="2"/>
        <v>#DIV/0!</v>
      </c>
      <c r="H10" s="63" t="e">
        <f t="shared" si="2"/>
        <v>#DIV/0!</v>
      </c>
      <c r="I10" s="63" t="e">
        <f t="shared" si="2"/>
        <v>#DIV/0!</v>
      </c>
      <c r="J10" s="63" t="e">
        <f t="shared" si="2"/>
        <v>#DIV/0!</v>
      </c>
      <c r="K10" s="63" t="e">
        <f t="shared" si="2"/>
        <v>#DIV/0!</v>
      </c>
      <c r="L10" s="63" t="e">
        <f t="shared" si="2"/>
        <v>#DIV/0!</v>
      </c>
    </row>
    <row r="11" spans="1:12" ht="15">
      <c r="A11" s="38" t="s">
        <v>414</v>
      </c>
      <c r="B11" s="63">
        <f>B8/B6*(100-B9)/85.5</f>
        <v>161.09741019214704</v>
      </c>
      <c r="C11" s="63">
        <f>C8/C6*(100-C9)/85.5</f>
        <v>161.09741019214704</v>
      </c>
      <c r="D11" s="63" t="e">
        <f aca="true" t="shared" si="3" ref="D11:L11">D8/D6*(100-D9)/85.5</f>
        <v>#DIV/0!</v>
      </c>
      <c r="E11" s="63" t="e">
        <f t="shared" si="3"/>
        <v>#DIV/0!</v>
      </c>
      <c r="F11" s="63" t="e">
        <f t="shared" si="3"/>
        <v>#DIV/0!</v>
      </c>
      <c r="G11" s="63" t="e">
        <f t="shared" si="3"/>
        <v>#DIV/0!</v>
      </c>
      <c r="H11" s="63" t="e">
        <f t="shared" si="3"/>
        <v>#DIV/0!</v>
      </c>
      <c r="I11" s="63" t="e">
        <f t="shared" si="3"/>
        <v>#DIV/0!</v>
      </c>
      <c r="J11" s="63" t="e">
        <f t="shared" si="3"/>
        <v>#DIV/0!</v>
      </c>
      <c r="K11" s="63" t="e">
        <f t="shared" si="3"/>
        <v>#DIV/0!</v>
      </c>
      <c r="L11" s="63" t="e">
        <f t="shared" si="3"/>
        <v>#DIV/0!</v>
      </c>
    </row>
    <row r="12" spans="1:12" ht="15">
      <c r="A12" s="38" t="s">
        <v>411</v>
      </c>
      <c r="B12" s="63">
        <f>B11*B4</f>
        <v>12243.403174603174</v>
      </c>
      <c r="C12" s="63">
        <f>C11*C4</f>
        <v>12243.403174603174</v>
      </c>
      <c r="D12" s="63" t="e">
        <f aca="true" t="shared" si="4" ref="D12:L12">D11*D4</f>
        <v>#DIV/0!</v>
      </c>
      <c r="E12" s="63" t="e">
        <f t="shared" si="4"/>
        <v>#DIV/0!</v>
      </c>
      <c r="F12" s="63" t="e">
        <f t="shared" si="4"/>
        <v>#DIV/0!</v>
      </c>
      <c r="G12" s="63" t="e">
        <f t="shared" si="4"/>
        <v>#DIV/0!</v>
      </c>
      <c r="H12" s="63" t="e">
        <f t="shared" si="4"/>
        <v>#DIV/0!</v>
      </c>
      <c r="I12" s="63" t="e">
        <f t="shared" si="4"/>
        <v>#DIV/0!</v>
      </c>
      <c r="J12" s="63" t="e">
        <f t="shared" si="4"/>
        <v>#DIV/0!</v>
      </c>
      <c r="K12" s="63" t="e">
        <f t="shared" si="4"/>
        <v>#DIV/0!</v>
      </c>
      <c r="L12" s="63" t="e">
        <f t="shared" si="4"/>
        <v>#DIV/0!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1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2.421875" style="0" bestFit="1" customWidth="1"/>
    <col min="2" max="2" width="13.421875" style="0" bestFit="1" customWidth="1"/>
  </cols>
  <sheetData>
    <row r="1" spans="1:2" ht="18.75">
      <c r="A1" s="67" t="str">
        <f>Termésbecslő!A1</f>
        <v>Megnevezés</v>
      </c>
      <c r="B1" s="67" t="str">
        <f>Termésbecslő!B1</f>
        <v> Eredmény</v>
      </c>
    </row>
    <row r="2" spans="1:2" ht="18.75">
      <c r="A2" s="67" t="str">
        <f>Termésbecslő!A2</f>
        <v>Sortávolság, m (0,…)</v>
      </c>
      <c r="B2" s="67">
        <f>Termésbecslő!B2</f>
        <v>0.762</v>
      </c>
    </row>
    <row r="3" spans="1:2" ht="18.75">
      <c r="A3" s="67" t="str">
        <f>Termésbecslő!A3</f>
        <v>Minta hossza, m (1.,..)</v>
      </c>
      <c r="B3" s="70">
        <f>Termésbecslő!B3</f>
        <v>13.123359580052492</v>
      </c>
    </row>
    <row r="4" spans="1:2" ht="18.75">
      <c r="A4" s="67" t="str">
        <f>Termésbecslő!A4</f>
        <v>Tövek száma, db (…)</v>
      </c>
      <c r="B4" s="67">
        <f>Termésbecslő!B4</f>
        <v>76</v>
      </c>
    </row>
    <row r="5" spans="1:2" ht="18.75">
      <c r="A5" s="67" t="str">
        <f>Termésbecslő!A5</f>
        <v>Csövek száma, db (…)</v>
      </c>
      <c r="B5" s="67">
        <f>Termésbecslő!B5</f>
        <v>72</v>
      </c>
    </row>
    <row r="6" spans="1:2" ht="18.75">
      <c r="A6" s="67" t="str">
        <f>Termésbecslő!A6</f>
        <v>Mintacsövek száma, db (…)</v>
      </c>
      <c r="B6" s="67">
        <f>Termésbecslő!B6</f>
        <v>7</v>
      </c>
    </row>
    <row r="7" spans="1:2" ht="18.75">
      <c r="A7" s="67" t="str">
        <f>Termésbecslő!A7</f>
        <v>Mintacsövek összsúlya, g (…)</v>
      </c>
      <c r="B7" s="67">
        <f>Termésbecslő!B7</f>
        <v>1510</v>
      </c>
    </row>
    <row r="8" spans="1:2" ht="18.75">
      <c r="A8" s="67" t="str">
        <f>Termésbecslő!A8</f>
        <v>Lemorzsolt szem súlya, g (…)</v>
      </c>
      <c r="B8" s="67">
        <f>Termésbecslő!B8</f>
        <v>1262</v>
      </c>
    </row>
    <row r="9" spans="1:2" ht="18.75">
      <c r="A9" s="67" t="str">
        <f>Termésbecslő!A9</f>
        <v>Lemorzsolt szem nedvességtartalma, % (..,.)</v>
      </c>
      <c r="B9" s="67">
        <f>Termésbecslő!B9</f>
        <v>23.6</v>
      </c>
    </row>
    <row r="10" spans="1:2" ht="18.75">
      <c r="A10" s="67" t="str">
        <f>Termésbecslő!A10</f>
        <v>Átlagos szemsúly, nedves, g (…)</v>
      </c>
      <c r="B10" s="68">
        <f>Termésbecslő!B10</f>
        <v>215.71428571428572</v>
      </c>
    </row>
    <row r="11" spans="1:2" ht="18.75">
      <c r="A11" s="67" t="str">
        <f>Termésbecslő!A11</f>
        <v>Átlagos szemsúly/cső, 14,5%, g (…)</v>
      </c>
      <c r="B11" s="68">
        <f>Termésbecslő!B11</f>
        <v>161.09741019214704</v>
      </c>
    </row>
    <row r="12" spans="1:2" ht="18.75">
      <c r="A12" s="67" t="str">
        <f>Termésbecslő!A12</f>
        <v>Becsült kg/ha (…..)</v>
      </c>
      <c r="B12" s="68">
        <f>Termésbecslő!B12</f>
        <v>12243.403174603174</v>
      </c>
    </row>
    <row r="13" ht="15">
      <c r="A13" s="38"/>
    </row>
    <row r="14" ht="15">
      <c r="A14" s="38"/>
    </row>
    <row r="15" ht="15">
      <c r="A15" s="38"/>
    </row>
    <row r="16" ht="15">
      <c r="A16" s="38"/>
    </row>
    <row r="17" ht="15">
      <c r="A17" s="38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ParcellÃ¡k</dc:title>
  <dc:subject/>
  <dc:creator>FW3.0</dc:creator>
  <cp:keywords/>
  <dc:description/>
  <cp:lastModifiedBy>Szieberth Dénes</cp:lastModifiedBy>
  <dcterms:created xsi:type="dcterms:W3CDTF">2014-09-14T15:29:56Z</dcterms:created>
  <dcterms:modified xsi:type="dcterms:W3CDTF">2014-09-23T09:03:06Z</dcterms:modified>
  <cp:category/>
  <cp:version/>
  <cp:contentType/>
  <cp:contentStatus/>
</cp:coreProperties>
</file>