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chartsheets/sheet1.xml" ContentType="application/vnd.openxmlformats-officedocument.spreadsheetml.chartsheet+xml"/>
  <Override PartName="/xl/worksheets/sheet7.xml" ContentType="application/vnd.openxmlformats-officedocument.spreadsheetml.worksheet+xml"/>
  <Override PartName="/xl/chartsheets/sheet2.xml" ContentType="application/vnd.openxmlformats-officedocument.spreadsheetml.chart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harts/chartEx1.xml" ContentType="application/vnd.ms-office.chartex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Ex2.xml" ContentType="application/vnd.ms-office.chartex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228"/>
  <workbookPr/>
  <mc:AlternateContent xmlns:mc="http://schemas.openxmlformats.org/markup-compatibility/2006">
    <mc:Choice Requires="x15">
      <x15ac:absPath xmlns:x15ac="http://schemas.microsoft.com/office/spreadsheetml/2010/11/ac" url="https://d.docs.live.net/2bed2132da9f1d29/1A_Kukklub_Dolgoz/Kukklub_2014_0301/Irattár/Általánosmg/Statisztikák/Sajátszámolások/"/>
    </mc:Choice>
  </mc:AlternateContent>
  <xr:revisionPtr revIDLastSave="4" documentId="8_{74C68AB9-2AEC-4069-A57C-48BFCC31E6DA}" xr6:coauthVersionLast="45" xr6:coauthVersionMax="45" xr10:uidLastSave="{F63B1530-FB7C-48A4-A43C-0A2B074A9B6D}"/>
  <bookViews>
    <workbookView xWindow="-120" yWindow="-120" windowWidth="20730" windowHeight="11160" xr2:uid="{00000000-000D-0000-FFFF-FFFF00000000}"/>
  </bookViews>
  <sheets>
    <sheet name="Leírás" sheetId="5" r:id="rId1"/>
    <sheet name="Bérmunka költségek" sheetId="45" state="hidden" r:id="rId2"/>
    <sheet name="Munkatábla" sheetId="2" state="hidden" r:id="rId3"/>
    <sheet name="Költségpéldák" sheetId="3" state="hidden" r:id="rId4"/>
    <sheet name="Költségek" sheetId="6" r:id="rId5"/>
    <sheet name="Eredménytábla" sheetId="1" r:id="rId6"/>
    <sheet name="Diagram" sheetId="4" r:id="rId7"/>
    <sheet name="Térkép_Mo_Megyék_2019" sheetId="48" r:id="rId8"/>
    <sheet name="Térkép_Mo_Megyék_2017" sheetId="47" r:id="rId9"/>
    <sheet name="Térkép adat" sheetId="46" state="hidden" r:id="rId10"/>
  </sheets>
  <externalReferences>
    <externalReference r:id="rId11"/>
  </externalReferences>
  <definedNames>
    <definedName name="_xlnm._FilterDatabase" localSheetId="1" hidden="1">'Bérmunka költségek'!$A$1:$B$77</definedName>
    <definedName name="_xlchart.v5.0" hidden="1">[1]Munka1!$A$1</definedName>
    <definedName name="_xlchart.v5.1" hidden="1">[1]Munka1!$A$2:$A$20</definedName>
    <definedName name="_xlchart.v5.10" hidden="1">'Térkép adat'!$C$2</definedName>
    <definedName name="_xlchart.v5.11" hidden="1">'Térkép adat'!$C$3:$C$21</definedName>
    <definedName name="_xlchart.v5.2" hidden="1">[1]Munka1!$B$1</definedName>
    <definedName name="_xlchart.v5.3" hidden="1">[1]Munka1!$B$2:$B$20</definedName>
    <definedName name="_xlchart.v5.4" hidden="1">'Térkép adat'!$B$2</definedName>
    <definedName name="_xlchart.v5.5" hidden="1">'Térkép adat'!$B$3:$B$21</definedName>
    <definedName name="_xlchart.v5.6" hidden="1">'Térkép adat'!$C$2</definedName>
    <definedName name="_xlchart.v5.7" hidden="1">'Térkép adat'!$C$3:$C$21</definedName>
    <definedName name="_xlchart.v5.8" hidden="1">'Térkép adat'!$B$2</definedName>
    <definedName name="_xlchart.v5.9" hidden="1">'Térkép adat'!$B$3:$B$21</definedName>
    <definedName name="_xlnm.Print_Area" localSheetId="4">Költségek!$B$1:$F$22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10" i="2" l="1"/>
  <c r="B11" i="2"/>
  <c r="B12" i="2"/>
  <c r="B15" i="2"/>
  <c r="B19" i="2"/>
  <c r="B20" i="2"/>
  <c r="B24" i="2"/>
  <c r="B5" i="2" s="1"/>
  <c r="K11" i="1" s="1"/>
  <c r="B8" i="2"/>
  <c r="D1" i="1"/>
  <c r="E1" i="1"/>
  <c r="F1" i="1"/>
  <c r="G1" i="1"/>
  <c r="H1" i="1"/>
  <c r="I1" i="1"/>
  <c r="C1" i="1"/>
  <c r="A24" i="2"/>
  <c r="A19" i="2"/>
  <c r="A20" i="2"/>
  <c r="A21" i="2"/>
  <c r="A22" i="2"/>
  <c r="A23" i="2"/>
  <c r="A9" i="2"/>
  <c r="A10" i="2"/>
  <c r="A11" i="2"/>
  <c r="A12" i="2"/>
  <c r="A13" i="2"/>
  <c r="A14" i="2"/>
  <c r="A15" i="2"/>
  <c r="A16" i="2"/>
  <c r="A17" i="2"/>
  <c r="A18" i="2"/>
  <c r="A8" i="2"/>
  <c r="B16" i="2"/>
  <c r="B18" i="2"/>
  <c r="B21" i="2"/>
  <c r="B9" i="2"/>
  <c r="B13" i="2"/>
  <c r="B14" i="2"/>
  <c r="B23" i="2"/>
  <c r="B4" i="2" s="1"/>
  <c r="K10" i="1" s="1"/>
  <c r="B25" i="2"/>
  <c r="K13" i="1" s="1"/>
  <c r="K21" i="1"/>
  <c r="B17" i="2" l="1"/>
  <c r="B26" i="2"/>
  <c r="B6" i="2" s="1"/>
  <c r="K12" i="1" s="1"/>
  <c r="B22" i="2"/>
  <c r="K9" i="1" s="1"/>
  <c r="B3" i="2"/>
  <c r="K8" i="1" s="1"/>
  <c r="H7" i="1" l="1"/>
  <c r="I15" i="1"/>
  <c r="G18" i="1"/>
  <c r="E16" i="1"/>
  <c r="C19" i="1"/>
  <c r="H16" i="1"/>
  <c r="F19" i="1"/>
  <c r="D17" i="1"/>
  <c r="D18" i="1"/>
  <c r="I19" i="1"/>
  <c r="G17" i="1"/>
  <c r="E15" i="1"/>
  <c r="C18" i="1"/>
  <c r="H15" i="1"/>
  <c r="F18" i="1"/>
  <c r="D16" i="1"/>
  <c r="I18" i="1"/>
  <c r="G16" i="1"/>
  <c r="E19" i="1"/>
  <c r="C17" i="1"/>
  <c r="H19" i="1"/>
  <c r="F17" i="1"/>
  <c r="D15" i="1"/>
  <c r="I17" i="1"/>
  <c r="G15" i="1"/>
  <c r="E18" i="1"/>
  <c r="C16" i="1"/>
  <c r="H18" i="1"/>
  <c r="F16" i="1"/>
  <c r="D19" i="1"/>
  <c r="I16" i="1"/>
  <c r="G19" i="1"/>
  <c r="E17" i="1"/>
  <c r="C15" i="1"/>
  <c r="H17" i="1"/>
  <c r="F15" i="1"/>
  <c r="D9" i="1"/>
  <c r="F10" i="1"/>
  <c r="E5" i="1"/>
  <c r="G11" i="1"/>
  <c r="F9" i="1"/>
  <c r="G13" i="1"/>
  <c r="F7" i="1"/>
  <c r="F13" i="1"/>
  <c r="H11" i="1"/>
  <c r="E12" i="1"/>
  <c r="I14" i="1"/>
  <c r="C7" i="1"/>
  <c r="E10" i="1"/>
  <c r="G9" i="1"/>
  <c r="G12" i="1"/>
  <c r="C11" i="1"/>
  <c r="C9" i="1"/>
  <c r="E7" i="1"/>
  <c r="E13" i="1"/>
  <c r="H10" i="1"/>
  <c r="C6" i="1"/>
  <c r="H8" i="1"/>
  <c r="H9" i="1"/>
  <c r="D14" i="1"/>
  <c r="G10" i="1"/>
  <c r="G7" i="1"/>
  <c r="E22" i="1"/>
  <c r="I13" i="1"/>
  <c r="H13" i="1"/>
  <c r="G6" i="1"/>
  <c r="E14" i="1"/>
  <c r="D12" i="1"/>
  <c r="C10" i="1"/>
  <c r="G8" i="1"/>
  <c r="C8" i="1"/>
  <c r="D11" i="1"/>
  <c r="E9" i="1"/>
  <c r="H6" i="1"/>
  <c r="F5" i="1"/>
  <c r="K20" i="1"/>
  <c r="D5" i="1"/>
  <c r="H12" i="1"/>
  <c r="C12" i="1"/>
  <c r="F8" i="1"/>
  <c r="C5" i="1"/>
  <c r="F6" i="1"/>
  <c r="D7" i="1"/>
  <c r="F14" i="1"/>
  <c r="D10" i="1"/>
  <c r="E8" i="1"/>
  <c r="D8" i="1"/>
  <c r="F11" i="1"/>
  <c r="D6" i="1"/>
  <c r="C13" i="1"/>
  <c r="I12" i="1"/>
  <c r="E6" i="1"/>
  <c r="G5" i="1"/>
  <c r="H5" i="1"/>
  <c r="I5" i="1"/>
  <c r="I11" i="1"/>
  <c r="E11" i="1"/>
  <c r="H14" i="1"/>
  <c r="D13" i="1"/>
  <c r="I10" i="1"/>
  <c r="I9" i="1"/>
  <c r="G14" i="1"/>
  <c r="F12" i="1"/>
  <c r="I6" i="1"/>
  <c r="I7" i="1"/>
  <c r="C14" i="1"/>
  <c r="I8" i="1"/>
  <c r="L6" i="1" l="1"/>
  <c r="M6" i="1"/>
  <c r="L5" i="1"/>
  <c r="M5" i="1"/>
  <c r="L8" i="1"/>
  <c r="M7" i="1"/>
  <c r="L7" i="1"/>
  <c r="L12" i="1"/>
  <c r="M12" i="1"/>
  <c r="M13" i="1"/>
  <c r="L10" i="1"/>
  <c r="F20" i="1"/>
  <c r="M11" i="1"/>
  <c r="L11" i="1"/>
  <c r="I21" i="1"/>
  <c r="D21" i="1"/>
  <c r="M10" i="1"/>
  <c r="C20" i="1"/>
  <c r="M14" i="1"/>
  <c r="L14" i="1"/>
  <c r="L13" i="1"/>
  <c r="C21" i="1"/>
  <c r="L9" i="1"/>
  <c r="M9" i="1"/>
  <c r="M8" i="1"/>
  <c r="G21" i="1"/>
  <c r="H21" i="1"/>
  <c r="I20" i="1" l="1"/>
  <c r="F21" i="1"/>
  <c r="D20" i="1"/>
  <c r="G20" i="1"/>
  <c r="H20" i="1"/>
  <c r="E21" i="1"/>
  <c r="E20" i="1"/>
</calcChain>
</file>

<file path=xl/sharedStrings.xml><?xml version="1.0" encoding="utf-8"?>
<sst xmlns="http://schemas.openxmlformats.org/spreadsheetml/2006/main" count="259" uniqueCount="225">
  <si>
    <t>ért ár ft/t</t>
  </si>
  <si>
    <t>vízelvonás ft/%*t</t>
  </si>
  <si>
    <t>állandó ft/t</t>
  </si>
  <si>
    <t>változó ft/ha</t>
  </si>
  <si>
    <t>termés, tha</t>
  </si>
  <si>
    <t>vetés</t>
  </si>
  <si>
    <t>műtrágya szórás</t>
  </si>
  <si>
    <t>kultivátorozás</t>
  </si>
  <si>
    <t>Szárítás, víz%*t*Ft</t>
  </si>
  <si>
    <t>Talaj fertőtlenítő szer</t>
  </si>
  <si>
    <t>vízelvonás%</t>
  </si>
  <si>
    <t xml:space="preserve">műtrágya </t>
  </si>
  <si>
    <t>talajmunka ősszel</t>
  </si>
  <si>
    <t>talajmunka tavasszal</t>
  </si>
  <si>
    <t>permetezés 2x</t>
  </si>
  <si>
    <t>kombájnolás</t>
  </si>
  <si>
    <t>Gyomirtó szer</t>
  </si>
  <si>
    <t>Vetőmag</t>
  </si>
  <si>
    <t>Változó költségek, Ft/ha</t>
  </si>
  <si>
    <t>terményszállítás, betárolás Ft/t</t>
  </si>
  <si>
    <t>Értékesítési átlagár - értékesítési költségekkel csökkentve</t>
  </si>
  <si>
    <t>Földbérlet</t>
  </si>
  <si>
    <t>Támogatások Ft/ha</t>
  </si>
  <si>
    <t>vízelvonás Ft*t*%</t>
  </si>
  <si>
    <t>értékesítési ár Ft/t</t>
  </si>
  <si>
    <t>állandó költségek Ft/t</t>
  </si>
  <si>
    <t>Földbérlet Ft/ha</t>
  </si>
  <si>
    <t>változó költségek Ft/ha</t>
  </si>
  <si>
    <t>Írható cellák</t>
  </si>
  <si>
    <t>Módosítsa a költségtényezők adatait igényének megfelelően (Írható cellák)</t>
  </si>
  <si>
    <t>Tekintse meg az eredményt az "Eredménytábla" ablakban</t>
  </si>
  <si>
    <t xml:space="preserve"> </t>
  </si>
  <si>
    <t>A táblázatok segítségével könnyen becsülhető, hogy az egyes költségek és az értékesítési ár  milyen hatást gyakorolnak a kukoricatermesztés eredményességére</t>
  </si>
  <si>
    <t>Költséghely</t>
  </si>
  <si>
    <t>Minimum</t>
  </si>
  <si>
    <t>Maximum</t>
  </si>
  <si>
    <t>minimum</t>
  </si>
  <si>
    <t>maximum</t>
  </si>
  <si>
    <t>Tekintse meg az eredményt a "Diagram" ablakban. A rácsok sarkaiból kiindulva megkapja, hogy a tervezett termésszinten hány % vízelvonás biztosítja a tervezett eredményt. Ha ennél több szemnedvességet kell elvonni, az eredmény arányosan csökken, ha kevesebbet, nő.</t>
  </si>
  <si>
    <t>Eredmény</t>
  </si>
  <si>
    <t>Termés-szintek t/ha</t>
  </si>
  <si>
    <t>költség-tényezők</t>
  </si>
  <si>
    <t>költsé-gek Ft</t>
  </si>
  <si>
    <t>Talajfertőtlenítő szer</t>
  </si>
  <si>
    <t>Figyelem! Csak a nem védett költségcellák módosíthatók a "Költségek" ablakban!</t>
  </si>
  <si>
    <t>Kattintson a "Költségek" munkalapra</t>
  </si>
  <si>
    <t>A táblázat adatai egy, a Magyar Kukorica Klub által megkérdezett, átlagosnak tartott, közepes méretű mezőgazdasági vállalkozás közlését tartalmazzák! A megnyitáskor megjelenő adatok és diagram hasonlók lehetnek, de nem egyezhetnek meg más vállalkozások adataival.</t>
  </si>
  <si>
    <t>Lombtrágya</t>
  </si>
  <si>
    <t>Egyéb növénykondicionálók</t>
  </si>
  <si>
    <t>Növényvédelem állományban</t>
  </si>
  <si>
    <t>Munkaművelet</t>
  </si>
  <si>
    <t>Tarifa (áfa nélkül)</t>
  </si>
  <si>
    <t>2–5 km-es szállítással + rakodás</t>
  </si>
  <si>
    <t>8350 Ft/forduló</t>
  </si>
  <si>
    <t>5–10 km-es szállítással + rakodás</t>
  </si>
  <si>
    <t>13 500 Ft/forduló</t>
  </si>
  <si>
    <t>Folyékony műtrágya szórása szántáson</t>
  </si>
  <si>
    <t>6100–7550 Ft/ha</t>
  </si>
  <si>
    <t>Folyékony műtrágya szórása tarlón</t>
  </si>
  <si>
    <t>4550–6050 Ft/ha</t>
  </si>
  <si>
    <t>Szántóföldi felületpermetezés</t>
  </si>
  <si>
    <t>3800–6600 Ft/ha</t>
  </si>
  <si>
    <t>Szántóföldi sávos gyomirtás</t>
  </si>
  <si>
    <t>4700–6600 Ft/ha</t>
  </si>
  <si>
    <t>Permetezés gyümölcsösben</t>
  </si>
  <si>
    <t>8050–13 000 Ft/ha</t>
  </si>
  <si>
    <t>Vegyszeres gyomirtás gyümölcsösben</t>
  </si>
  <si>
    <t>5900–7000 Ft/ha</t>
  </si>
  <si>
    <t>Permetezés szőlőben</t>
  </si>
  <si>
    <t>10 560–14 300 Ft/ha</t>
  </si>
  <si>
    <t>Vegyszeres gyomirtás szőlőben</t>
  </si>
  <si>
    <t>8000–10 780 Ft/ha</t>
  </si>
  <si>
    <t>Betakarítás</t>
  </si>
  <si>
    <t>Búza</t>
  </si>
  <si>
    <t>17 600–21 500 Ft/ha</t>
  </si>
  <si>
    <t>Búza szalmaszecskázással</t>
  </si>
  <si>
    <t>19 900–23 100 Ft/ha</t>
  </si>
  <si>
    <t>Kukorica</t>
  </si>
  <si>
    <t>22 000–23 600 Ft/ha</t>
  </si>
  <si>
    <t>Kukorica szárzúzással</t>
  </si>
  <si>
    <t>22 400–24 300 Ft/ha</t>
  </si>
  <si>
    <t>Napraforgó</t>
  </si>
  <si>
    <t>18 400–21 600 Ft/ha</t>
  </si>
  <si>
    <t>Burgonyaszedés</t>
  </si>
  <si>
    <t>Terítős géppel</t>
  </si>
  <si>
    <t>24 600–28 500 Ft/ha</t>
  </si>
  <si>
    <t>Tornyos géppel</t>
  </si>
  <si>
    <t>35 400–42 600 Ft/ha</t>
  </si>
  <si>
    <t>Kazlazás teleszkópgémes rakodógéppel</t>
  </si>
  <si>
    <t>6350–9500 Ft/óra</t>
  </si>
  <si>
    <t>Szárítás – 1 kg víz elvonása </t>
  </si>
  <si>
    <t>(1% víztartalom/100 kg termény)</t>
  </si>
  <si>
    <t>70–88 Ft/kg víz</t>
  </si>
  <si>
    <t>Olajüzemű szárítók</t>
  </si>
  <si>
    <t>80–90 Ft/kg víz</t>
  </si>
  <si>
    <t>Gázüzemű szárítók</t>
  </si>
  <si>
    <t>70–84 Ft/kg víz</t>
  </si>
  <si>
    <t>Magtisztítás</t>
  </si>
  <si>
    <t>1050–1260 Ft/t termény</t>
  </si>
  <si>
    <t>Magtisztítás + be-, kitárolás</t>
  </si>
  <si>
    <t>2310–2600 Ft/t termény</t>
  </si>
  <si>
    <t>Műszeres beltartalom-vizsgálat</t>
  </si>
  <si>
    <t>1150–1380 Ft/db</t>
  </si>
  <si>
    <t>Terménytárolás (terménytől,</t>
  </si>
  <si>
    <t>tárolási időtől függően)</t>
  </si>
  <si>
    <t>18–35 Ft/nap/t</t>
  </si>
  <si>
    <t>Bálázás</t>
  </si>
  <si>
    <t>Kisbála</t>
  </si>
  <si>
    <t>77–100 Ft/db</t>
  </si>
  <si>
    <t>Hengeres bála</t>
  </si>
  <si>
    <t>980 Ft/db + zsineg</t>
  </si>
  <si>
    <t>Nagy, szögletes bála</t>
  </si>
  <si>
    <t>1150–1400 Ft/db</t>
  </si>
  <si>
    <t>Bálaszállítás</t>
  </si>
  <si>
    <t>6850 Ft/óra</t>
  </si>
  <si>
    <t>Silózás 400 LE magajáró szecskázóval</t>
  </si>
  <si>
    <t>64 700–70 000 Ft/üzemóra</t>
  </si>
  <si>
    <t>500 LE magajáró szecskázóval</t>
  </si>
  <si>
    <t>71 200–73 600 Ft/üzemóra</t>
  </si>
  <si>
    <t>Szántóföldi szállítás</t>
  </si>
  <si>
    <t>5050–6550 Ft/óra</t>
  </si>
  <si>
    <t>Közúti szállítás (tehergépkocsival)</t>
  </si>
  <si>
    <t>Szilárd burkolaton</t>
  </si>
  <si>
    <t>225–260 Ft/km</t>
  </si>
  <si>
    <t>Földúton, táblán</t>
  </si>
  <si>
    <t>230–310 Ft/km</t>
  </si>
  <si>
    <t>vagy tehergépkocsi szólóban</t>
  </si>
  <si>
    <t>5850–6600 Ft/óra</t>
  </si>
  <si>
    <t>vagy tehergépkocsi + pótkocsi</t>
  </si>
  <si>
    <t>6950–9250 Ft/óra</t>
  </si>
  <si>
    <t>Terményszállítás kombájntól </t>
  </si>
  <si>
    <t>(0–12 km-ig)</t>
  </si>
  <si>
    <t>100–120 Ft/t/km, ill. </t>
  </si>
  <si>
    <t>1000–1070 Ft/km</t>
  </si>
  <si>
    <t>Traktoros munka</t>
  </si>
  <si>
    <t>80–100 LE-s traktorral</t>
  </si>
  <si>
    <t>6000–7700 Ft/óra</t>
  </si>
  <si>
    <t>100–160 LE-s traktorral</t>
  </si>
  <si>
    <t>8250–10560 Ft/óra</t>
  </si>
  <si>
    <t>160 LE feletti traktorral</t>
  </si>
  <si>
    <t>15 300–19 050 Ft/óra</t>
  </si>
  <si>
    <t>Gyomirtó permetezés</t>
  </si>
  <si>
    <t>Lucerna- és gyeptörés</t>
  </si>
  <si>
    <t>szántás tarifa + 20%</t>
  </si>
  <si>
    <t>Tarlóhántás tárcsával</t>
  </si>
  <si>
    <t>8000–9500 Ft/ha</t>
  </si>
  <si>
    <t>Mélylazítás 50–60 cm mélységben</t>
  </si>
  <si>
    <t>43 500–66 400 Ft/ha</t>
  </si>
  <si>
    <t>Mélylazítás 60–70 cm mélységben</t>
  </si>
  <si>
    <t>64 100–92 600 Ft/ha</t>
  </si>
  <si>
    <t>Szántás</t>
  </si>
  <si>
    <t>16–20 cm</t>
  </si>
  <si>
    <t>21 300–22 500 Ft/ha</t>
  </si>
  <si>
    <t>21–25 cm</t>
  </si>
  <si>
    <t>22 500–23 700 Ft/ha</t>
  </si>
  <si>
    <t>26–32 cm</t>
  </si>
  <si>
    <t>23 700–26 100 Ft/ha</t>
  </si>
  <si>
    <t>33–40 cm</t>
  </si>
  <si>
    <t>27 200 Ft/ha-tól</t>
  </si>
  <si>
    <t>40–50 cm</t>
  </si>
  <si>
    <t>55 700 Ft/ha-tól</t>
  </si>
  <si>
    <t>60–70 cm</t>
  </si>
  <si>
    <t>110 400 Ft/ha-tól</t>
  </si>
  <si>
    <t>80–90 cm</t>
  </si>
  <si>
    <t>172 200 Ft/ha-tól</t>
  </si>
  <si>
    <t>Szántáselmunkálás</t>
  </si>
  <si>
    <t>Gyűrűshengerrel</t>
  </si>
  <si>
    <t>3200–3750 Ft/ha</t>
  </si>
  <si>
    <t>Simahengerrel</t>
  </si>
  <si>
    <t>3200–3550 Ft/ha</t>
  </si>
  <si>
    <t>Láncborona + simító</t>
  </si>
  <si>
    <t>2300–3150 Ft/ha</t>
  </si>
  <si>
    <t>Könnyű tárcsával</t>
  </si>
  <si>
    <t>6150–7500 Ft/ha</t>
  </si>
  <si>
    <t>Nehéz tárcsával</t>
  </si>
  <si>
    <t>9100–9500 Ft/ha</t>
  </si>
  <si>
    <t>Nehéz fogassal</t>
  </si>
  <si>
    <t>3850–4600 Ft/ha</t>
  </si>
  <si>
    <t>Nehéz fogas + simító</t>
  </si>
  <si>
    <t>4950–6050 Ft/ha</t>
  </si>
  <si>
    <t>Multitillerrel</t>
  </si>
  <si>
    <t>12 950–14 900 Ft/ha</t>
  </si>
  <si>
    <t>Forgóborona + simító</t>
  </si>
  <si>
    <t>15 350–17 200 Ft/ha</t>
  </si>
  <si>
    <t>Magágy-előkészítés</t>
  </si>
  <si>
    <t>Rugós kombinátorral</t>
  </si>
  <si>
    <t>6900–8150 Ft/ha</t>
  </si>
  <si>
    <t>Kanalas kombinátorral</t>
  </si>
  <si>
    <t>7350–8950 Ft/ha</t>
  </si>
  <si>
    <t>Ásóboronával</t>
  </si>
  <si>
    <t>7260–8950 Ft/ha</t>
  </si>
  <si>
    <t>Fogas + simító</t>
  </si>
  <si>
    <t>7000–8450 Ft/ha</t>
  </si>
  <si>
    <t>Kompaktorral</t>
  </si>
  <si>
    <t>7500–8950 Ft/ha</t>
  </si>
  <si>
    <t>gépi munka</t>
  </si>
  <si>
    <t>anyag</t>
  </si>
  <si>
    <r>
      <t xml:space="preserve">talajmunka ősszel </t>
    </r>
    <r>
      <rPr>
        <sz val="10"/>
        <rFont val="Arial"/>
        <family val="2"/>
        <charset val="238"/>
      </rPr>
      <t>(tarlóhántás is benne)</t>
    </r>
  </si>
  <si>
    <t>Baranya</t>
  </si>
  <si>
    <t>Somogy</t>
  </si>
  <si>
    <t>Győr-Moson-Sopron</t>
  </si>
  <si>
    <t>Komárom-Esztergom</t>
  </si>
  <si>
    <t>Veszprém</t>
  </si>
  <si>
    <t>Zala</t>
  </si>
  <si>
    <t>Bács-Kiskun</t>
  </si>
  <si>
    <t>Békés</t>
  </si>
  <si>
    <t>Csongrád</t>
  </si>
  <si>
    <t>Hajdú-Bihar</t>
  </si>
  <si>
    <t>Jász-Nagykun-Szolnok</t>
  </si>
  <si>
    <t>Szabolcs-Szatmár-Bereg</t>
  </si>
  <si>
    <t>Borsod-Abaúj-Zemplén</t>
  </si>
  <si>
    <t>Magyarország összesen:</t>
  </si>
  <si>
    <t>Megyék</t>
  </si>
  <si>
    <t>Termés, kg/ha</t>
  </si>
  <si>
    <t>Eredmény, Ft/ha</t>
  </si>
  <si>
    <t>Missing areas</t>
  </si>
  <si>
    <t>Vas megye</t>
  </si>
  <si>
    <t>Heves megye</t>
  </si>
  <si>
    <t>Fejér megye</t>
  </si>
  <si>
    <t>Nógrád megye</t>
  </si>
  <si>
    <t>Pest megye</t>
  </si>
  <si>
    <t>Tolna megye</t>
  </si>
  <si>
    <t>telepi szolgáltatás</t>
  </si>
  <si>
    <t>árbevétel</t>
  </si>
  <si>
    <t>szállítás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</si>
</sst>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_ ;[Red]\-0\ "/>
    <numFmt numFmtId="165" formatCode="0.0"/>
  </numFmts>
  <fonts count="23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6"/>
      <name val="Arial"/>
      <family val="2"/>
      <charset val="238"/>
    </font>
    <font>
      <sz val="14"/>
      <name val="Arial"/>
      <family val="2"/>
      <charset val="238"/>
    </font>
    <font>
      <sz val="14"/>
      <color indexed="10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b/>
      <sz val="12"/>
      <name val="Arial"/>
      <family val="2"/>
      <charset val="238"/>
    </font>
    <font>
      <i/>
      <sz val="10"/>
      <name val="Arial"/>
      <family val="2"/>
      <charset val="238"/>
    </font>
    <font>
      <b/>
      <sz val="10"/>
      <color indexed="53"/>
      <name val="Arial"/>
      <family val="2"/>
      <charset val="238"/>
    </font>
    <font>
      <b/>
      <sz val="16"/>
      <name val="Arial"/>
      <family val="2"/>
      <charset val="238"/>
    </font>
    <font>
      <b/>
      <sz val="14"/>
      <name val="Arial"/>
      <family val="2"/>
      <charset val="238"/>
    </font>
    <font>
      <b/>
      <sz val="14"/>
      <color indexed="10"/>
      <name val="Arial"/>
      <family val="2"/>
      <charset val="238"/>
    </font>
    <font>
      <b/>
      <sz val="14"/>
      <color indexed="12"/>
      <name val="Arial"/>
      <family val="2"/>
      <charset val="238"/>
    </font>
    <font>
      <b/>
      <sz val="14"/>
      <color indexed="19"/>
      <name val="Arial"/>
      <family val="2"/>
      <charset val="238"/>
    </font>
    <font>
      <b/>
      <sz val="12"/>
      <color indexed="12"/>
      <name val="Arial"/>
      <family val="2"/>
      <charset val="238"/>
    </font>
    <font>
      <sz val="10"/>
      <name val="Arial"/>
      <family val="2"/>
      <charset val="238"/>
    </font>
    <font>
      <sz val="11.5"/>
      <name val="Times New Roman"/>
      <family val="1"/>
      <charset val="238"/>
    </font>
    <font>
      <sz val="12"/>
      <name val="Times New Roman"/>
      <family val="1"/>
      <charset val="238"/>
    </font>
    <font>
      <sz val="10"/>
      <name val="Arial CE"/>
      <charset val="238"/>
    </font>
    <font>
      <b/>
      <sz val="11"/>
      <name val="Times New Roman"/>
      <family val="1"/>
      <charset val="238"/>
    </font>
    <font>
      <sz val="11"/>
      <name val="Times New Roman"/>
      <family val="1"/>
      <charset val="238"/>
    </font>
    <font>
      <b/>
      <sz val="12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0" fontId="16" fillId="0" borderId="0"/>
    <xf numFmtId="0" fontId="1" fillId="0" borderId="0"/>
    <xf numFmtId="0" fontId="19" fillId="0" borderId="0"/>
  </cellStyleXfs>
  <cellXfs count="78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Continuous" vertical="center" wrapText="1"/>
    </xf>
    <xf numFmtId="0" fontId="2" fillId="0" borderId="0" xfId="0" applyFont="1" applyAlignment="1">
      <alignment horizontal="centerContinuous" vertical="center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3" fillId="2" borderId="1" xfId="0" applyFont="1" applyFill="1" applyBorder="1" applyAlignment="1">
      <alignment vertical="center"/>
    </xf>
    <xf numFmtId="0" fontId="4" fillId="2" borderId="1" xfId="0" applyFont="1" applyFill="1" applyBorder="1" applyAlignment="1">
      <alignment vertical="center"/>
    </xf>
    <xf numFmtId="0" fontId="2" fillId="0" borderId="0" xfId="0" applyFont="1" applyAlignment="1">
      <alignment wrapText="1"/>
    </xf>
    <xf numFmtId="0" fontId="6" fillId="0" borderId="0" xfId="0" applyFont="1" applyAlignment="1">
      <alignment horizontal="centerContinuous" vertical="center" wrapText="1"/>
    </xf>
    <xf numFmtId="0" fontId="3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 applyAlignment="1">
      <alignment horizontal="centerContinuous" wrapText="1"/>
    </xf>
    <xf numFmtId="0" fontId="7" fillId="0" borderId="0" xfId="0" applyFont="1" applyAlignment="1">
      <alignment horizontal="centerContinuous" wrapText="1"/>
    </xf>
    <xf numFmtId="0" fontId="10" fillId="0" borderId="0" xfId="0" applyFont="1"/>
    <xf numFmtId="164" fontId="0" fillId="0" borderId="0" xfId="0" applyNumberFormat="1"/>
    <xf numFmtId="165" fontId="0" fillId="0" borderId="0" xfId="0" applyNumberFormat="1"/>
    <xf numFmtId="2" fontId="0" fillId="0" borderId="0" xfId="0" applyNumberFormat="1"/>
    <xf numFmtId="0" fontId="0" fillId="0" borderId="0" xfId="0" applyProtection="1"/>
    <xf numFmtId="0" fontId="0" fillId="0" borderId="0" xfId="0" applyAlignment="1">
      <alignment horizontal="centerContinuous"/>
    </xf>
    <xf numFmtId="0" fontId="11" fillId="0" borderId="1" xfId="0" applyFont="1" applyBorder="1"/>
    <xf numFmtId="0" fontId="11" fillId="0" borderId="1" xfId="0" applyFont="1" applyBorder="1" applyAlignment="1">
      <alignment horizontal="centerContinuous" vertical="center" wrapText="1"/>
    </xf>
    <xf numFmtId="9" fontId="11" fillId="0" borderId="1" xfId="0" applyNumberFormat="1" applyFont="1" applyBorder="1" applyAlignment="1">
      <alignment horizontal="centerContinuous" vertical="center" wrapText="1"/>
    </xf>
    <xf numFmtId="0" fontId="11" fillId="0" borderId="1" xfId="0" applyFont="1" applyBorder="1" applyAlignment="1">
      <alignment horizontal="center"/>
    </xf>
    <xf numFmtId="164" fontId="11" fillId="0" borderId="1" xfId="0" applyNumberFormat="1" applyFont="1" applyBorder="1" applyProtection="1">
      <protection hidden="1"/>
    </xf>
    <xf numFmtId="0" fontId="11" fillId="0" borderId="1" xfId="0" applyFont="1" applyBorder="1" applyProtection="1">
      <protection hidden="1"/>
    </xf>
    <xf numFmtId="0" fontId="2" fillId="0" borderId="1" xfId="0" applyFont="1" applyBorder="1" applyAlignment="1">
      <alignment horizontal="centerContinuous" vertical="center"/>
    </xf>
    <xf numFmtId="0" fontId="0" fillId="0" borderId="1" xfId="0" applyBorder="1" applyAlignment="1">
      <alignment horizontal="centerContinuous" vertical="center"/>
    </xf>
    <xf numFmtId="0" fontId="7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1" fontId="14" fillId="0" borderId="0" xfId="0" applyNumberFormat="1" applyFont="1"/>
    <xf numFmtId="0" fontId="0" fillId="0" borderId="0" xfId="0" applyFill="1" applyProtection="1"/>
    <xf numFmtId="0" fontId="0" fillId="0" borderId="2" xfId="0" applyFill="1" applyBorder="1" applyAlignment="1" applyProtection="1">
      <alignment horizontal="centerContinuous" vertical="center" wrapText="1"/>
    </xf>
    <xf numFmtId="1" fontId="0" fillId="0" borderId="0" xfId="0" applyNumberFormat="1" applyProtection="1"/>
    <xf numFmtId="2" fontId="0" fillId="0" borderId="0" xfId="0" applyNumberFormat="1" applyProtection="1"/>
    <xf numFmtId="165" fontId="0" fillId="0" borderId="0" xfId="0" applyNumberFormat="1" applyProtection="1"/>
    <xf numFmtId="1" fontId="15" fillId="0" borderId="0" xfId="0" applyNumberFormat="1" applyFont="1" applyProtection="1"/>
    <xf numFmtId="0" fontId="13" fillId="0" borderId="0" xfId="0" applyFont="1" applyAlignment="1" applyProtection="1">
      <alignment vertical="center"/>
    </xf>
    <xf numFmtId="0" fontId="12" fillId="0" borderId="0" xfId="0" applyFont="1" applyAlignment="1" applyProtection="1">
      <alignment vertical="center"/>
    </xf>
    <xf numFmtId="0" fontId="10" fillId="0" borderId="0" xfId="0" applyFont="1" applyProtection="1"/>
    <xf numFmtId="0" fontId="17" fillId="0" borderId="0" xfId="0" applyFont="1" applyAlignment="1">
      <alignment vertical="center" wrapText="1"/>
    </xf>
    <xf numFmtId="0" fontId="17" fillId="0" borderId="0" xfId="0" applyFont="1" applyAlignment="1">
      <alignment vertical="center"/>
    </xf>
    <xf numFmtId="0" fontId="18" fillId="0" borderId="0" xfId="0" applyFont="1" applyAlignment="1">
      <alignment vertical="center"/>
    </xf>
    <xf numFmtId="0" fontId="0" fillId="0" borderId="0" xfId="0" applyAlignment="1">
      <alignment vertical="center"/>
    </xf>
    <xf numFmtId="0" fontId="11" fillId="0" borderId="1" xfId="0" applyFont="1" applyBorder="1" applyAlignment="1">
      <alignment horizontal="centerContinuous" vertical="center"/>
    </xf>
    <xf numFmtId="9" fontId="11" fillId="0" borderId="1" xfId="0" applyNumberFormat="1" applyFont="1" applyBorder="1" applyAlignment="1">
      <alignment horizontal="centerContinuous" vertical="center"/>
    </xf>
    <xf numFmtId="0" fontId="16" fillId="0" borderId="1" xfId="0" applyFont="1" applyBorder="1" applyAlignment="1">
      <alignment horizontal="centerContinuous" vertical="center"/>
    </xf>
    <xf numFmtId="0" fontId="11" fillId="0" borderId="1" xfId="0" applyFont="1" applyBorder="1" applyAlignment="1">
      <alignment horizontal="center" vertical="center"/>
    </xf>
    <xf numFmtId="0" fontId="16" fillId="0" borderId="0" xfId="0" applyFont="1"/>
    <xf numFmtId="0" fontId="22" fillId="0" borderId="3" xfId="3" applyFont="1" applyFill="1" applyBorder="1" applyAlignment="1">
      <alignment vertical="center"/>
    </xf>
    <xf numFmtId="0" fontId="22" fillId="0" borderId="1" xfId="3" applyFont="1" applyFill="1" applyBorder="1" applyAlignment="1">
      <alignment horizontal="left" vertical="center"/>
    </xf>
    <xf numFmtId="3" fontId="21" fillId="0" borderId="4" xfId="2" applyNumberFormat="1" applyFont="1" applyFill="1" applyBorder="1" applyAlignment="1">
      <alignment vertical="center"/>
    </xf>
    <xf numFmtId="3" fontId="20" fillId="0" borderId="5" xfId="2" applyNumberFormat="1" applyFont="1" applyFill="1" applyBorder="1" applyAlignment="1">
      <alignment vertical="center"/>
    </xf>
    <xf numFmtId="0" fontId="10" fillId="0" borderId="0" xfId="0" applyFont="1" applyFill="1" applyProtection="1"/>
    <xf numFmtId="0" fontId="0" fillId="0" borderId="0" xfId="0" applyFill="1" applyAlignment="1" applyProtection="1">
      <alignment horizontal="center" vertical="center" wrapText="1"/>
    </xf>
    <xf numFmtId="0" fontId="7" fillId="0" borderId="0" xfId="0" applyFont="1" applyFill="1" applyAlignment="1" applyProtection="1">
      <alignment vertical="center"/>
    </xf>
    <xf numFmtId="0" fontId="0" fillId="0" borderId="0" xfId="0" applyFill="1" applyAlignment="1" applyProtection="1">
      <alignment vertical="center"/>
    </xf>
    <xf numFmtId="0" fontId="3" fillId="0" borderId="0" xfId="0" applyFont="1" applyFill="1" applyAlignment="1" applyProtection="1">
      <alignment vertical="center" wrapText="1"/>
    </xf>
    <xf numFmtId="0" fontId="12" fillId="0" borderId="0" xfId="0" applyFont="1" applyFill="1" applyAlignment="1" applyProtection="1">
      <alignment vertical="center"/>
    </xf>
    <xf numFmtId="0" fontId="13" fillId="0" borderId="0" xfId="0" applyFont="1" applyFill="1" applyAlignment="1" applyProtection="1">
      <alignment vertical="center"/>
    </xf>
    <xf numFmtId="1" fontId="14" fillId="0" borderId="0" xfId="0" applyNumberFormat="1" applyFont="1" applyFill="1" applyProtection="1"/>
    <xf numFmtId="0" fontId="4" fillId="0" borderId="0" xfId="0" applyFont="1" applyFill="1" applyAlignment="1" applyProtection="1">
      <alignment vertical="center" wrapText="1"/>
    </xf>
    <xf numFmtId="164" fontId="11" fillId="0" borderId="6" xfId="0" applyNumberFormat="1" applyFont="1" applyBorder="1" applyProtection="1">
      <protection hidden="1"/>
    </xf>
    <xf numFmtId="164" fontId="11" fillId="0" borderId="1" xfId="0" applyNumberFormat="1" applyFont="1" applyBorder="1"/>
    <xf numFmtId="0" fontId="16" fillId="0" borderId="0" xfId="0" applyFont="1" applyProtection="1"/>
    <xf numFmtId="0" fontId="6" fillId="0" borderId="0" xfId="0" applyFont="1" applyFill="1" applyBorder="1" applyAlignment="1" applyProtection="1">
      <alignment horizontal="centerContinuous" vertical="center" wrapText="1"/>
    </xf>
    <xf numFmtId="2" fontId="6" fillId="0" borderId="0" xfId="0" applyNumberFormat="1" applyFont="1" applyProtection="1"/>
    <xf numFmtId="3" fontId="0" fillId="0" borderId="0" xfId="0" applyNumberFormat="1" applyFill="1" applyProtection="1"/>
    <xf numFmtId="0" fontId="12" fillId="0" borderId="0" xfId="0" applyFont="1" applyFill="1" applyAlignment="1" applyProtection="1">
      <alignment vertical="center"/>
      <protection locked="0"/>
    </xf>
    <xf numFmtId="0" fontId="12" fillId="2" borderId="0" xfId="0" applyFont="1" applyFill="1" applyAlignment="1" applyProtection="1">
      <alignment vertical="center"/>
      <protection locked="0"/>
    </xf>
    <xf numFmtId="0" fontId="0" fillId="0" borderId="0" xfId="0" applyProtection="1">
      <protection locked="0"/>
    </xf>
    <xf numFmtId="0" fontId="10" fillId="0" borderId="0" xfId="0" applyFont="1" applyProtection="1">
      <protection locked="0"/>
    </xf>
    <xf numFmtId="0" fontId="17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textRotation="90" wrapText="1"/>
    </xf>
    <xf numFmtId="0" fontId="0" fillId="0" borderId="0" xfId="0" applyAlignment="1">
      <alignment horizontal="center" vertical="center" textRotation="90" wrapText="1"/>
    </xf>
    <xf numFmtId="0" fontId="11" fillId="0" borderId="1" xfId="0" applyFont="1" applyBorder="1" applyAlignment="1">
      <alignment vertical="center" textRotation="90"/>
    </xf>
    <xf numFmtId="0" fontId="0" fillId="0" borderId="1" xfId="0" applyBorder="1" applyAlignment="1">
      <alignment vertical="center" textRotation="90"/>
    </xf>
  </cellXfs>
  <cellStyles count="4">
    <cellStyle name="Normál" xfId="0" builtinId="0"/>
    <cellStyle name="Normál 2" xfId="1" xr:uid="{00000000-0005-0000-0000-000001000000}"/>
    <cellStyle name="Normál 2 2" xfId="3" xr:uid="{00000000-0005-0000-0000-000001000000}"/>
    <cellStyle name="Normál 3" xfId="2" xr:uid="{00000000-0005-0000-0000-00003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7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chartsheet" Target="chartsheets/sheet1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8.xml"/><Relationship Id="rId4" Type="http://schemas.openxmlformats.org/officeDocument/2006/relationships/worksheet" Target="worksheets/sheet4.xml"/><Relationship Id="rId9" Type="http://schemas.openxmlformats.org/officeDocument/2006/relationships/chartsheet" Target="chartsheets/sheet2.xml"/><Relationship Id="rId14" Type="http://schemas.openxmlformats.org/officeDocument/2006/relationships/sharedStrings" Target="sharedStrings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Ex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Ex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u-H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27"/>
      <c:hPercent val="100"/>
      <c:rotY val="54"/>
      <c:depthPercent val="100"/>
      <c:rAngAx val="0"/>
    </c:view3D>
    <c:floor>
      <c:thickness val="0"/>
      <c:spPr>
        <a:solidFill>
          <a:srgbClr val="FFFF99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99"/>
        </a:solidFill>
        <a:ln w="12700">
          <a:solidFill>
            <a:srgbClr val="808080"/>
          </a:solidFill>
          <a:prstDash val="solid"/>
        </a:ln>
      </c:spPr>
    </c:sideWall>
    <c:backWall>
      <c:thickness val="0"/>
      <c:spPr>
        <a:solidFill>
          <a:srgbClr val="FFFF99"/>
        </a:solidFill>
        <a:ln w="12700">
          <a:solidFill>
            <a:srgbClr val="80808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5.1706308169596704E-2"/>
          <c:y val="0.1"/>
          <c:w val="0.7187176835573944"/>
          <c:h val="0.75762711864406851"/>
        </c:manualLayout>
      </c:layout>
      <c:surface3DChart>
        <c:wireframe val="0"/>
        <c:ser>
          <c:idx val="0"/>
          <c:order val="0"/>
          <c:tx>
            <c:strRef>
              <c:f>Eredménytábla!$B$5</c:f>
              <c:strCache>
                <c:ptCount val="1"/>
                <c:pt idx="0">
                  <c:v>3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  <a:sp3d prstMaterial="flat"/>
          </c:spPr>
          <c:cat>
            <c:numRef>
              <c:f>Eredménytábla!$C$3:$I$3</c:f>
              <c:numCache>
                <c:formatCode>General</c:formatCode>
                <c:ptCount val="7"/>
                <c:pt idx="0">
                  <c:v>0</c:v>
                </c:pt>
                <c:pt idx="1">
                  <c:v>2</c:v>
                </c:pt>
                <c:pt idx="2">
                  <c:v>3</c:v>
                </c:pt>
                <c:pt idx="3">
                  <c:v>5</c:v>
                </c:pt>
                <c:pt idx="4">
                  <c:v>7</c:v>
                </c:pt>
                <c:pt idx="5">
                  <c:v>9</c:v>
                </c:pt>
                <c:pt idx="6">
                  <c:v>11</c:v>
                </c:pt>
              </c:numCache>
            </c:numRef>
          </c:cat>
          <c:val>
            <c:numRef>
              <c:f>Eredménytábla!$C$5:$I$5</c:f>
              <c:numCache>
                <c:formatCode>0_ ;[Red]\-0\ </c:formatCode>
                <c:ptCount val="7"/>
                <c:pt idx="0">
                  <c:v>-161500</c:v>
                </c:pt>
                <c:pt idx="1">
                  <c:v>-165478</c:v>
                </c:pt>
                <c:pt idx="2">
                  <c:v>-167525.5</c:v>
                </c:pt>
                <c:pt idx="3">
                  <c:v>-171737.5</c:v>
                </c:pt>
                <c:pt idx="4">
                  <c:v>-176105.5</c:v>
                </c:pt>
                <c:pt idx="5">
                  <c:v>-180629.5</c:v>
                </c:pt>
                <c:pt idx="6">
                  <c:v>-185309.5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B24-4CA8-8ACF-C664AD85996A}"/>
            </c:ext>
          </c:extLst>
        </c:ser>
        <c:ser>
          <c:idx val="1"/>
          <c:order val="1"/>
          <c:tx>
            <c:strRef>
              <c:f>Eredménytábla!$B$6</c:f>
              <c:strCache>
                <c:ptCount val="1"/>
                <c:pt idx="0">
                  <c:v>4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  <a:sp3d prstMaterial="flat"/>
          </c:spPr>
          <c:cat>
            <c:numRef>
              <c:f>Eredménytábla!$C$3:$I$3</c:f>
              <c:numCache>
                <c:formatCode>General</c:formatCode>
                <c:ptCount val="7"/>
                <c:pt idx="0">
                  <c:v>0</c:v>
                </c:pt>
                <c:pt idx="1">
                  <c:v>2</c:v>
                </c:pt>
                <c:pt idx="2">
                  <c:v>3</c:v>
                </c:pt>
                <c:pt idx="3">
                  <c:v>5</c:v>
                </c:pt>
                <c:pt idx="4">
                  <c:v>7</c:v>
                </c:pt>
                <c:pt idx="5">
                  <c:v>9</c:v>
                </c:pt>
                <c:pt idx="6">
                  <c:v>11</c:v>
                </c:pt>
              </c:numCache>
            </c:numRef>
          </c:cat>
          <c:val>
            <c:numRef>
              <c:f>Eredménytábla!$C$6:$I$6</c:f>
              <c:numCache>
                <c:formatCode>0_ ;[Red]\-0\ </c:formatCode>
                <c:ptCount val="7"/>
                <c:pt idx="0">
                  <c:v>-122000</c:v>
                </c:pt>
                <c:pt idx="1">
                  <c:v>-127304</c:v>
                </c:pt>
                <c:pt idx="2">
                  <c:v>-130034</c:v>
                </c:pt>
                <c:pt idx="3">
                  <c:v>-135650</c:v>
                </c:pt>
                <c:pt idx="4">
                  <c:v>-141474</c:v>
                </c:pt>
                <c:pt idx="5">
                  <c:v>-147506</c:v>
                </c:pt>
                <c:pt idx="6">
                  <c:v>-153746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B24-4CA8-8ACF-C664AD85996A}"/>
            </c:ext>
          </c:extLst>
        </c:ser>
        <c:ser>
          <c:idx val="2"/>
          <c:order val="2"/>
          <c:tx>
            <c:strRef>
              <c:f>Eredménytábla!$B$7</c:f>
              <c:strCache>
                <c:ptCount val="1"/>
                <c:pt idx="0">
                  <c:v>5</c:v>
                </c:pt>
              </c:strCache>
            </c:strRef>
          </c:tx>
          <c:spPr>
            <a:solidFill>
              <a:srgbClr val="FFFFCC"/>
            </a:solidFill>
            <a:ln w="12700">
              <a:solidFill>
                <a:srgbClr val="000000"/>
              </a:solidFill>
              <a:prstDash val="solid"/>
            </a:ln>
            <a:sp3d prstMaterial="flat"/>
          </c:spPr>
          <c:cat>
            <c:numRef>
              <c:f>Eredménytábla!$C$3:$I$3</c:f>
              <c:numCache>
                <c:formatCode>General</c:formatCode>
                <c:ptCount val="7"/>
                <c:pt idx="0">
                  <c:v>0</c:v>
                </c:pt>
                <c:pt idx="1">
                  <c:v>2</c:v>
                </c:pt>
                <c:pt idx="2">
                  <c:v>3</c:v>
                </c:pt>
                <c:pt idx="3">
                  <c:v>5</c:v>
                </c:pt>
                <c:pt idx="4">
                  <c:v>7</c:v>
                </c:pt>
                <c:pt idx="5">
                  <c:v>9</c:v>
                </c:pt>
                <c:pt idx="6">
                  <c:v>11</c:v>
                </c:pt>
              </c:numCache>
            </c:numRef>
          </c:cat>
          <c:val>
            <c:numRef>
              <c:f>Eredménytábla!$C$7:$I$7</c:f>
              <c:numCache>
                <c:formatCode>0_ ;[Red]\-0\ </c:formatCode>
                <c:ptCount val="7"/>
                <c:pt idx="0">
                  <c:v>-82500</c:v>
                </c:pt>
                <c:pt idx="1">
                  <c:v>-89130</c:v>
                </c:pt>
                <c:pt idx="2">
                  <c:v>-92542.5</c:v>
                </c:pt>
                <c:pt idx="3">
                  <c:v>-99562.5</c:v>
                </c:pt>
                <c:pt idx="4">
                  <c:v>-106842.5</c:v>
                </c:pt>
                <c:pt idx="5">
                  <c:v>-114382.5</c:v>
                </c:pt>
                <c:pt idx="6">
                  <c:v>-122182.5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B24-4CA8-8ACF-C664AD85996A}"/>
            </c:ext>
          </c:extLst>
        </c:ser>
        <c:ser>
          <c:idx val="3"/>
          <c:order val="3"/>
          <c:tx>
            <c:strRef>
              <c:f>Eredménytábla!$B$8</c:f>
              <c:strCache>
                <c:ptCount val="1"/>
                <c:pt idx="0">
                  <c:v>6</c:v>
                </c:pt>
              </c:strCache>
            </c:strRef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  <a:sp3d prstMaterial="flat"/>
          </c:spPr>
          <c:cat>
            <c:numRef>
              <c:f>Eredménytábla!$C$3:$I$3</c:f>
              <c:numCache>
                <c:formatCode>General</c:formatCode>
                <c:ptCount val="7"/>
                <c:pt idx="0">
                  <c:v>0</c:v>
                </c:pt>
                <c:pt idx="1">
                  <c:v>2</c:v>
                </c:pt>
                <c:pt idx="2">
                  <c:v>3</c:v>
                </c:pt>
                <c:pt idx="3">
                  <c:v>5</c:v>
                </c:pt>
                <c:pt idx="4">
                  <c:v>7</c:v>
                </c:pt>
                <c:pt idx="5">
                  <c:v>9</c:v>
                </c:pt>
                <c:pt idx="6">
                  <c:v>11</c:v>
                </c:pt>
              </c:numCache>
            </c:numRef>
          </c:cat>
          <c:val>
            <c:numRef>
              <c:f>Eredménytábla!$C$8:$I$8</c:f>
              <c:numCache>
                <c:formatCode>0_ ;[Red]\-0\ </c:formatCode>
                <c:ptCount val="7"/>
                <c:pt idx="0">
                  <c:v>-43000</c:v>
                </c:pt>
                <c:pt idx="1">
                  <c:v>-50956</c:v>
                </c:pt>
                <c:pt idx="2">
                  <c:v>-55051</c:v>
                </c:pt>
                <c:pt idx="3">
                  <c:v>-63475</c:v>
                </c:pt>
                <c:pt idx="4">
                  <c:v>-72211</c:v>
                </c:pt>
                <c:pt idx="5">
                  <c:v>-81259</c:v>
                </c:pt>
                <c:pt idx="6">
                  <c:v>-90619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24-4CA8-8ACF-C664AD85996A}"/>
            </c:ext>
          </c:extLst>
        </c:ser>
        <c:ser>
          <c:idx val="4"/>
          <c:order val="4"/>
          <c:tx>
            <c:strRef>
              <c:f>Eredménytábla!$B$9</c:f>
              <c:strCache>
                <c:ptCount val="1"/>
                <c:pt idx="0">
                  <c:v>7</c:v>
                </c:pt>
              </c:strCache>
            </c:strRef>
          </c:tx>
          <c:spPr>
            <a:solidFill>
              <a:srgbClr val="660066"/>
            </a:solidFill>
            <a:ln w="12700">
              <a:solidFill>
                <a:srgbClr val="000000"/>
              </a:solidFill>
              <a:prstDash val="solid"/>
            </a:ln>
            <a:sp3d prstMaterial="flat"/>
          </c:spPr>
          <c:cat>
            <c:numRef>
              <c:f>Eredménytábla!$C$3:$I$3</c:f>
              <c:numCache>
                <c:formatCode>General</c:formatCode>
                <c:ptCount val="7"/>
                <c:pt idx="0">
                  <c:v>0</c:v>
                </c:pt>
                <c:pt idx="1">
                  <c:v>2</c:v>
                </c:pt>
                <c:pt idx="2">
                  <c:v>3</c:v>
                </c:pt>
                <c:pt idx="3">
                  <c:v>5</c:v>
                </c:pt>
                <c:pt idx="4">
                  <c:v>7</c:v>
                </c:pt>
                <c:pt idx="5">
                  <c:v>9</c:v>
                </c:pt>
                <c:pt idx="6">
                  <c:v>11</c:v>
                </c:pt>
              </c:numCache>
            </c:numRef>
          </c:cat>
          <c:val>
            <c:numRef>
              <c:f>Eredménytábla!$C$9:$I$9</c:f>
              <c:numCache>
                <c:formatCode>0_ ;[Red]\-0\ </c:formatCode>
                <c:ptCount val="7"/>
                <c:pt idx="0">
                  <c:v>-3500</c:v>
                </c:pt>
                <c:pt idx="1">
                  <c:v>-12782</c:v>
                </c:pt>
                <c:pt idx="2">
                  <c:v>-17559.5</c:v>
                </c:pt>
                <c:pt idx="3">
                  <c:v>-27387.5</c:v>
                </c:pt>
                <c:pt idx="4">
                  <c:v>-37579.5</c:v>
                </c:pt>
                <c:pt idx="5">
                  <c:v>-48135.5</c:v>
                </c:pt>
                <c:pt idx="6">
                  <c:v>-59055.5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B24-4CA8-8ACF-C664AD85996A}"/>
            </c:ext>
          </c:extLst>
        </c:ser>
        <c:ser>
          <c:idx val="5"/>
          <c:order val="5"/>
          <c:tx>
            <c:strRef>
              <c:f>Eredménytábla!$B$10</c:f>
              <c:strCache>
                <c:ptCount val="1"/>
                <c:pt idx="0">
                  <c:v>8</c:v>
                </c:pt>
              </c:strCache>
            </c:strRef>
          </c:tx>
          <c:spPr>
            <a:solidFill>
              <a:srgbClr val="FF8080"/>
            </a:solidFill>
            <a:ln w="12700">
              <a:solidFill>
                <a:srgbClr val="000000"/>
              </a:solidFill>
              <a:prstDash val="solid"/>
            </a:ln>
            <a:sp3d prstMaterial="flat"/>
          </c:spPr>
          <c:cat>
            <c:numRef>
              <c:f>Eredménytábla!$C$3:$I$3</c:f>
              <c:numCache>
                <c:formatCode>General</c:formatCode>
                <c:ptCount val="7"/>
                <c:pt idx="0">
                  <c:v>0</c:v>
                </c:pt>
                <c:pt idx="1">
                  <c:v>2</c:v>
                </c:pt>
                <c:pt idx="2">
                  <c:v>3</c:v>
                </c:pt>
                <c:pt idx="3">
                  <c:v>5</c:v>
                </c:pt>
                <c:pt idx="4">
                  <c:v>7</c:v>
                </c:pt>
                <c:pt idx="5">
                  <c:v>9</c:v>
                </c:pt>
                <c:pt idx="6">
                  <c:v>11</c:v>
                </c:pt>
              </c:numCache>
            </c:numRef>
          </c:cat>
          <c:val>
            <c:numRef>
              <c:f>Eredménytábla!$C$10:$I$10</c:f>
              <c:numCache>
                <c:formatCode>0_ ;[Red]\-0\ </c:formatCode>
                <c:ptCount val="7"/>
                <c:pt idx="0">
                  <c:v>36000</c:v>
                </c:pt>
                <c:pt idx="1">
                  <c:v>25392</c:v>
                </c:pt>
                <c:pt idx="2">
                  <c:v>19932</c:v>
                </c:pt>
                <c:pt idx="3">
                  <c:v>8700</c:v>
                </c:pt>
                <c:pt idx="4">
                  <c:v>-2948</c:v>
                </c:pt>
                <c:pt idx="5">
                  <c:v>-15012</c:v>
                </c:pt>
                <c:pt idx="6">
                  <c:v>-27492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AB24-4CA8-8ACF-C664AD85996A}"/>
            </c:ext>
          </c:extLst>
        </c:ser>
        <c:ser>
          <c:idx val="6"/>
          <c:order val="6"/>
          <c:tx>
            <c:strRef>
              <c:f>Eredménytábla!$B$11</c:f>
              <c:strCache>
                <c:ptCount val="1"/>
                <c:pt idx="0">
                  <c:v>9</c:v>
                </c:pt>
              </c:strCache>
            </c:strRef>
          </c:tx>
          <c:spPr>
            <a:solidFill>
              <a:srgbClr val="0066CC"/>
            </a:solidFill>
            <a:ln w="12700">
              <a:solidFill>
                <a:srgbClr val="000000"/>
              </a:solidFill>
              <a:prstDash val="solid"/>
            </a:ln>
            <a:sp3d prstMaterial="flat"/>
          </c:spPr>
          <c:cat>
            <c:numRef>
              <c:f>Eredménytábla!$C$3:$I$3</c:f>
              <c:numCache>
                <c:formatCode>General</c:formatCode>
                <c:ptCount val="7"/>
                <c:pt idx="0">
                  <c:v>0</c:v>
                </c:pt>
                <c:pt idx="1">
                  <c:v>2</c:v>
                </c:pt>
                <c:pt idx="2">
                  <c:v>3</c:v>
                </c:pt>
                <c:pt idx="3">
                  <c:v>5</c:v>
                </c:pt>
                <c:pt idx="4">
                  <c:v>7</c:v>
                </c:pt>
                <c:pt idx="5">
                  <c:v>9</c:v>
                </c:pt>
                <c:pt idx="6">
                  <c:v>11</c:v>
                </c:pt>
              </c:numCache>
            </c:numRef>
          </c:cat>
          <c:val>
            <c:numRef>
              <c:f>Eredménytábla!$C$11:$I$11</c:f>
              <c:numCache>
                <c:formatCode>0_ ;[Red]\-0\ </c:formatCode>
                <c:ptCount val="7"/>
                <c:pt idx="0">
                  <c:v>75500</c:v>
                </c:pt>
                <c:pt idx="1">
                  <c:v>63566</c:v>
                </c:pt>
                <c:pt idx="2">
                  <c:v>57423.5</c:v>
                </c:pt>
                <c:pt idx="3">
                  <c:v>44787.5</c:v>
                </c:pt>
                <c:pt idx="4">
                  <c:v>31683.5</c:v>
                </c:pt>
                <c:pt idx="5">
                  <c:v>18111.499999999993</c:v>
                </c:pt>
                <c:pt idx="6">
                  <c:v>4071.4999999999854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AB24-4CA8-8ACF-C664AD85996A}"/>
            </c:ext>
          </c:extLst>
        </c:ser>
        <c:ser>
          <c:idx val="7"/>
          <c:order val="7"/>
          <c:tx>
            <c:strRef>
              <c:f>Eredménytábla!$B$12</c:f>
              <c:strCache>
                <c:ptCount val="1"/>
                <c:pt idx="0">
                  <c:v>10</c:v>
                </c:pt>
              </c:strCache>
            </c:strRef>
          </c:tx>
          <c:spPr>
            <a:solidFill>
              <a:srgbClr val="CCCCFF"/>
            </a:solidFill>
            <a:ln w="12700">
              <a:solidFill>
                <a:srgbClr val="000000"/>
              </a:solidFill>
              <a:prstDash val="solid"/>
            </a:ln>
            <a:sp3d prstMaterial="flat"/>
          </c:spPr>
          <c:cat>
            <c:numRef>
              <c:f>Eredménytábla!$C$3:$I$3</c:f>
              <c:numCache>
                <c:formatCode>General</c:formatCode>
                <c:ptCount val="7"/>
                <c:pt idx="0">
                  <c:v>0</c:v>
                </c:pt>
                <c:pt idx="1">
                  <c:v>2</c:v>
                </c:pt>
                <c:pt idx="2">
                  <c:v>3</c:v>
                </c:pt>
                <c:pt idx="3">
                  <c:v>5</c:v>
                </c:pt>
                <c:pt idx="4">
                  <c:v>7</c:v>
                </c:pt>
                <c:pt idx="5">
                  <c:v>9</c:v>
                </c:pt>
                <c:pt idx="6">
                  <c:v>11</c:v>
                </c:pt>
              </c:numCache>
            </c:numRef>
          </c:cat>
          <c:val>
            <c:numRef>
              <c:f>Eredménytábla!$C$12:$I$12</c:f>
              <c:numCache>
                <c:formatCode>0_ ;[Red]\-0\ </c:formatCode>
                <c:ptCount val="7"/>
                <c:pt idx="0">
                  <c:v>115000</c:v>
                </c:pt>
                <c:pt idx="1">
                  <c:v>101740</c:v>
                </c:pt>
                <c:pt idx="2">
                  <c:v>94915</c:v>
                </c:pt>
                <c:pt idx="3">
                  <c:v>80875</c:v>
                </c:pt>
                <c:pt idx="4">
                  <c:v>66315</c:v>
                </c:pt>
                <c:pt idx="5">
                  <c:v>51234.999999999993</c:v>
                </c:pt>
                <c:pt idx="6">
                  <c:v>35634.999999999985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24-4CA8-8ACF-C664AD85996A}"/>
            </c:ext>
          </c:extLst>
        </c:ser>
        <c:ser>
          <c:idx val="8"/>
          <c:order val="8"/>
          <c:tx>
            <c:strRef>
              <c:f>Eredménytábla!$B$13</c:f>
              <c:strCache>
                <c:ptCount val="1"/>
                <c:pt idx="0">
                  <c:v>12</c:v>
                </c:pt>
              </c:strCache>
            </c:strRef>
          </c:tx>
          <c:cat>
            <c:numRef>
              <c:f>Eredménytábla!$C$3:$I$3</c:f>
              <c:numCache>
                <c:formatCode>General</c:formatCode>
                <c:ptCount val="7"/>
                <c:pt idx="0">
                  <c:v>0</c:v>
                </c:pt>
                <c:pt idx="1">
                  <c:v>2</c:v>
                </c:pt>
                <c:pt idx="2">
                  <c:v>3</c:v>
                </c:pt>
                <c:pt idx="3">
                  <c:v>5</c:v>
                </c:pt>
                <c:pt idx="4">
                  <c:v>7</c:v>
                </c:pt>
                <c:pt idx="5">
                  <c:v>9</c:v>
                </c:pt>
                <c:pt idx="6">
                  <c:v>11</c:v>
                </c:pt>
              </c:numCache>
            </c:numRef>
          </c:cat>
          <c:val>
            <c:numRef>
              <c:f>Eredménytábla!$C$13:$I$13</c:f>
              <c:numCache>
                <c:formatCode>0_ ;[Red]\-0\ </c:formatCode>
                <c:ptCount val="7"/>
                <c:pt idx="0">
                  <c:v>194000</c:v>
                </c:pt>
                <c:pt idx="1">
                  <c:v>178088</c:v>
                </c:pt>
                <c:pt idx="2">
                  <c:v>169898</c:v>
                </c:pt>
                <c:pt idx="3">
                  <c:v>153050</c:v>
                </c:pt>
                <c:pt idx="4">
                  <c:v>135578</c:v>
                </c:pt>
                <c:pt idx="5">
                  <c:v>117482</c:v>
                </c:pt>
                <c:pt idx="6">
                  <c:v>98762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E-B3E3-4D0B-A159-663262A8EE22}"/>
            </c:ext>
          </c:extLst>
        </c:ser>
        <c:ser>
          <c:idx val="9"/>
          <c:order val="9"/>
          <c:tx>
            <c:strRef>
              <c:f>Eredménytábla!$B$14</c:f>
              <c:strCache>
                <c:ptCount val="1"/>
                <c:pt idx="0">
                  <c:v>13</c:v>
                </c:pt>
              </c:strCache>
            </c:strRef>
          </c:tx>
          <c:cat>
            <c:numRef>
              <c:f>Eredménytábla!$C$3:$I$3</c:f>
              <c:numCache>
                <c:formatCode>General</c:formatCode>
                <c:ptCount val="7"/>
                <c:pt idx="0">
                  <c:v>0</c:v>
                </c:pt>
                <c:pt idx="1">
                  <c:v>2</c:v>
                </c:pt>
                <c:pt idx="2">
                  <c:v>3</c:v>
                </c:pt>
                <c:pt idx="3">
                  <c:v>5</c:v>
                </c:pt>
                <c:pt idx="4">
                  <c:v>7</c:v>
                </c:pt>
                <c:pt idx="5">
                  <c:v>9</c:v>
                </c:pt>
                <c:pt idx="6">
                  <c:v>11</c:v>
                </c:pt>
              </c:numCache>
            </c:numRef>
          </c:cat>
          <c:val>
            <c:numRef>
              <c:f>Eredménytábla!$C$14:$I$14</c:f>
              <c:numCache>
                <c:formatCode>0_ ;[Red]\-0\ </c:formatCode>
                <c:ptCount val="7"/>
                <c:pt idx="0">
                  <c:v>233500</c:v>
                </c:pt>
                <c:pt idx="1">
                  <c:v>216262</c:v>
                </c:pt>
                <c:pt idx="2">
                  <c:v>207389.5</c:v>
                </c:pt>
                <c:pt idx="3">
                  <c:v>189137.5</c:v>
                </c:pt>
                <c:pt idx="4">
                  <c:v>170209.5</c:v>
                </c:pt>
                <c:pt idx="5">
                  <c:v>150605.5</c:v>
                </c:pt>
                <c:pt idx="6">
                  <c:v>130325.5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F-B3E3-4D0B-A159-663262A8EE22}"/>
            </c:ext>
          </c:extLst>
        </c:ser>
        <c:ser>
          <c:idx val="10"/>
          <c:order val="10"/>
          <c:tx>
            <c:strRef>
              <c:f>Eredménytábla!$B$15</c:f>
              <c:strCache>
                <c:ptCount val="1"/>
                <c:pt idx="0">
                  <c:v>14</c:v>
                </c:pt>
              </c:strCache>
            </c:strRef>
          </c:tx>
          <c:cat>
            <c:numRef>
              <c:f>Eredménytábla!$C$3:$I$3</c:f>
              <c:numCache>
                <c:formatCode>General</c:formatCode>
                <c:ptCount val="7"/>
                <c:pt idx="0">
                  <c:v>0</c:v>
                </c:pt>
                <c:pt idx="1">
                  <c:v>2</c:v>
                </c:pt>
                <c:pt idx="2">
                  <c:v>3</c:v>
                </c:pt>
                <c:pt idx="3">
                  <c:v>5</c:v>
                </c:pt>
                <c:pt idx="4">
                  <c:v>7</c:v>
                </c:pt>
                <c:pt idx="5">
                  <c:v>9</c:v>
                </c:pt>
                <c:pt idx="6">
                  <c:v>11</c:v>
                </c:pt>
              </c:numCache>
            </c:numRef>
          </c:cat>
          <c:val>
            <c:numRef>
              <c:f>Eredménytábla!$C$15:$I$15</c:f>
              <c:numCache>
                <c:formatCode>0_ ;[Red]\-0\ </c:formatCode>
                <c:ptCount val="7"/>
                <c:pt idx="0">
                  <c:v>273000</c:v>
                </c:pt>
                <c:pt idx="1">
                  <c:v>254436</c:v>
                </c:pt>
                <c:pt idx="2">
                  <c:v>244881</c:v>
                </c:pt>
                <c:pt idx="3">
                  <c:v>225225</c:v>
                </c:pt>
                <c:pt idx="4">
                  <c:v>204841</c:v>
                </c:pt>
                <c:pt idx="5">
                  <c:v>183729</c:v>
                </c:pt>
                <c:pt idx="6">
                  <c:v>161889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0-B3E3-4D0B-A159-663262A8EE22}"/>
            </c:ext>
          </c:extLst>
        </c:ser>
        <c:ser>
          <c:idx val="11"/>
          <c:order val="11"/>
          <c:tx>
            <c:strRef>
              <c:f>Eredménytábla!$B$16</c:f>
              <c:strCache>
                <c:ptCount val="1"/>
                <c:pt idx="0">
                  <c:v>15</c:v>
                </c:pt>
              </c:strCache>
            </c:strRef>
          </c:tx>
          <c:cat>
            <c:numRef>
              <c:f>Eredménytábla!$C$3:$I$3</c:f>
              <c:numCache>
                <c:formatCode>General</c:formatCode>
                <c:ptCount val="7"/>
                <c:pt idx="0">
                  <c:v>0</c:v>
                </c:pt>
                <c:pt idx="1">
                  <c:v>2</c:v>
                </c:pt>
                <c:pt idx="2">
                  <c:v>3</c:v>
                </c:pt>
                <c:pt idx="3">
                  <c:v>5</c:v>
                </c:pt>
                <c:pt idx="4">
                  <c:v>7</c:v>
                </c:pt>
                <c:pt idx="5">
                  <c:v>9</c:v>
                </c:pt>
                <c:pt idx="6">
                  <c:v>11</c:v>
                </c:pt>
              </c:numCache>
            </c:numRef>
          </c:cat>
          <c:val>
            <c:numRef>
              <c:f>Eredménytábla!$C$16:$I$16</c:f>
              <c:numCache>
                <c:formatCode>0_ ;[Red]\-0\ </c:formatCode>
                <c:ptCount val="7"/>
                <c:pt idx="0">
                  <c:v>312500</c:v>
                </c:pt>
                <c:pt idx="1">
                  <c:v>292610</c:v>
                </c:pt>
                <c:pt idx="2">
                  <c:v>282372.5</c:v>
                </c:pt>
                <c:pt idx="3">
                  <c:v>261312.5</c:v>
                </c:pt>
                <c:pt idx="4">
                  <c:v>239472.5</c:v>
                </c:pt>
                <c:pt idx="5">
                  <c:v>216852.5</c:v>
                </c:pt>
                <c:pt idx="6">
                  <c:v>193452.5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1-B3E3-4D0B-A159-663262A8EE22}"/>
            </c:ext>
          </c:extLst>
        </c:ser>
        <c:ser>
          <c:idx val="12"/>
          <c:order val="12"/>
          <c:tx>
            <c:strRef>
              <c:f>Eredménytábla!$B$17</c:f>
              <c:strCache>
                <c:ptCount val="1"/>
                <c:pt idx="0">
                  <c:v>16</c:v>
                </c:pt>
              </c:strCache>
            </c:strRef>
          </c:tx>
          <c:cat>
            <c:numRef>
              <c:f>Eredménytábla!$C$3:$I$3</c:f>
              <c:numCache>
                <c:formatCode>General</c:formatCode>
                <c:ptCount val="7"/>
                <c:pt idx="0">
                  <c:v>0</c:v>
                </c:pt>
                <c:pt idx="1">
                  <c:v>2</c:v>
                </c:pt>
                <c:pt idx="2">
                  <c:v>3</c:v>
                </c:pt>
                <c:pt idx="3">
                  <c:v>5</c:v>
                </c:pt>
                <c:pt idx="4">
                  <c:v>7</c:v>
                </c:pt>
                <c:pt idx="5">
                  <c:v>9</c:v>
                </c:pt>
                <c:pt idx="6">
                  <c:v>11</c:v>
                </c:pt>
              </c:numCache>
            </c:numRef>
          </c:cat>
          <c:val>
            <c:numRef>
              <c:f>Eredménytábla!$C$17:$I$17</c:f>
              <c:numCache>
                <c:formatCode>0_ ;[Red]\-0\ </c:formatCode>
                <c:ptCount val="7"/>
                <c:pt idx="0">
                  <c:v>352000</c:v>
                </c:pt>
                <c:pt idx="1">
                  <c:v>330784</c:v>
                </c:pt>
                <c:pt idx="2">
                  <c:v>319864</c:v>
                </c:pt>
                <c:pt idx="3">
                  <c:v>297400</c:v>
                </c:pt>
                <c:pt idx="4">
                  <c:v>274104</c:v>
                </c:pt>
                <c:pt idx="5">
                  <c:v>249976</c:v>
                </c:pt>
                <c:pt idx="6">
                  <c:v>225016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2-B3E3-4D0B-A159-663262A8EE22}"/>
            </c:ext>
          </c:extLst>
        </c:ser>
        <c:ser>
          <c:idx val="13"/>
          <c:order val="13"/>
          <c:tx>
            <c:strRef>
              <c:f>Eredménytábla!$B$18</c:f>
              <c:strCache>
                <c:ptCount val="1"/>
                <c:pt idx="0">
                  <c:v>17</c:v>
                </c:pt>
              </c:strCache>
            </c:strRef>
          </c:tx>
          <c:cat>
            <c:numRef>
              <c:f>Eredménytábla!$C$3:$I$3</c:f>
              <c:numCache>
                <c:formatCode>General</c:formatCode>
                <c:ptCount val="7"/>
                <c:pt idx="0">
                  <c:v>0</c:v>
                </c:pt>
                <c:pt idx="1">
                  <c:v>2</c:v>
                </c:pt>
                <c:pt idx="2">
                  <c:v>3</c:v>
                </c:pt>
                <c:pt idx="3">
                  <c:v>5</c:v>
                </c:pt>
                <c:pt idx="4">
                  <c:v>7</c:v>
                </c:pt>
                <c:pt idx="5">
                  <c:v>9</c:v>
                </c:pt>
                <c:pt idx="6">
                  <c:v>11</c:v>
                </c:pt>
              </c:numCache>
            </c:numRef>
          </c:cat>
          <c:val>
            <c:numRef>
              <c:f>Eredménytábla!$C$18:$I$18</c:f>
              <c:numCache>
                <c:formatCode>0_ ;[Red]\-0\ </c:formatCode>
                <c:ptCount val="7"/>
                <c:pt idx="0">
                  <c:v>391500</c:v>
                </c:pt>
                <c:pt idx="1">
                  <c:v>368958</c:v>
                </c:pt>
                <c:pt idx="2">
                  <c:v>357355.5</c:v>
                </c:pt>
                <c:pt idx="3">
                  <c:v>333487.5</c:v>
                </c:pt>
                <c:pt idx="4">
                  <c:v>308735.5</c:v>
                </c:pt>
                <c:pt idx="5">
                  <c:v>283099.5</c:v>
                </c:pt>
                <c:pt idx="6">
                  <c:v>256579.49999999997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3-B3E3-4D0B-A159-663262A8EE22}"/>
            </c:ext>
          </c:extLst>
        </c:ser>
        <c:ser>
          <c:idx val="14"/>
          <c:order val="14"/>
          <c:tx>
            <c:strRef>
              <c:f>Eredménytábla!$B$19</c:f>
              <c:strCache>
                <c:ptCount val="1"/>
                <c:pt idx="0">
                  <c:v>18</c:v>
                </c:pt>
              </c:strCache>
            </c:strRef>
          </c:tx>
          <c:cat>
            <c:numRef>
              <c:f>Eredménytábla!$C$3:$I$3</c:f>
              <c:numCache>
                <c:formatCode>General</c:formatCode>
                <c:ptCount val="7"/>
                <c:pt idx="0">
                  <c:v>0</c:v>
                </c:pt>
                <c:pt idx="1">
                  <c:v>2</c:v>
                </c:pt>
                <c:pt idx="2">
                  <c:v>3</c:v>
                </c:pt>
                <c:pt idx="3">
                  <c:v>5</c:v>
                </c:pt>
                <c:pt idx="4">
                  <c:v>7</c:v>
                </c:pt>
                <c:pt idx="5">
                  <c:v>9</c:v>
                </c:pt>
                <c:pt idx="6">
                  <c:v>11</c:v>
                </c:pt>
              </c:numCache>
            </c:numRef>
          </c:cat>
          <c:val>
            <c:numRef>
              <c:f>Eredménytábla!$C$19:$I$19</c:f>
              <c:numCache>
                <c:formatCode>0_ ;[Red]\-0\ </c:formatCode>
                <c:ptCount val="7"/>
                <c:pt idx="0">
                  <c:v>431000</c:v>
                </c:pt>
                <c:pt idx="1">
                  <c:v>407132</c:v>
                </c:pt>
                <c:pt idx="2">
                  <c:v>394847</c:v>
                </c:pt>
                <c:pt idx="3">
                  <c:v>369575</c:v>
                </c:pt>
                <c:pt idx="4">
                  <c:v>343367</c:v>
                </c:pt>
                <c:pt idx="5">
                  <c:v>316223</c:v>
                </c:pt>
                <c:pt idx="6">
                  <c:v>288143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4-B3E3-4D0B-A159-663262A8EE22}"/>
            </c:ext>
          </c:extLst>
        </c:ser>
        <c:bandFmts>
          <c:bandFmt>
            <c:idx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1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2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3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4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5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6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7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8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9"/>
            <c:spPr>
              <a:solidFill>
                <a:srgbClr val="FF00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10"/>
            <c:spPr>
              <a:solidFill>
                <a:srgbClr val="FFFF00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11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12"/>
            <c:spPr>
              <a:solidFill>
                <a:srgbClr val="800080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13"/>
            <c:spPr>
              <a:solidFill>
                <a:srgbClr val="800000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14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15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16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17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18"/>
            <c:spPr>
              <a:solidFill>
                <a:srgbClr val="CCFFCC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19"/>
            <c:spPr>
              <a:solidFill>
                <a:srgbClr val="FFFF99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20"/>
            <c:spPr>
              <a:solidFill>
                <a:srgbClr val="99CC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21"/>
            <c:spPr>
              <a:solidFill>
                <a:srgbClr val="FF99CC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22"/>
            <c:spPr>
              <a:solidFill>
                <a:srgbClr val="CC99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23"/>
            <c:spPr>
              <a:solidFill>
                <a:srgbClr val="FFCC99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24"/>
            <c:spPr>
              <a:solidFill>
                <a:srgbClr val="3366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25"/>
            <c:spPr>
              <a:solidFill>
                <a:srgbClr val="33CCCC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26"/>
            <c:spPr>
              <a:solidFill>
                <a:srgbClr val="99CC00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27"/>
            <c:spPr>
              <a:solidFill>
                <a:srgbClr val="FFCC00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28"/>
            <c:spPr>
              <a:solidFill>
                <a:srgbClr val="FF9900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29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</c:bandFmts>
        <c:axId val="570592208"/>
        <c:axId val="1"/>
        <c:axId val="2"/>
      </c:surface3DChart>
      <c:catAx>
        <c:axId val="57059220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hu-HU"/>
                  <a:t>vízelvonás %</a:t>
                </a:r>
              </a:p>
            </c:rich>
          </c:tx>
          <c:layout>
            <c:manualLayout>
              <c:xMode val="edge"/>
              <c:yMode val="edge"/>
              <c:x val="0.1458117838718436"/>
              <c:y val="0.7813558503654557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low"/>
        <c:spPr>
          <a:ln w="25400">
            <a:solidFill>
              <a:srgbClr val="FF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hu-HU"/>
          </a:p>
        </c:txPr>
        <c:crossAx val="1"/>
        <c:crosses val="autoZero"/>
        <c:auto val="1"/>
        <c:lblAlgn val="ctr"/>
        <c:lblOffset val="100"/>
        <c:tickLblSkip val="2"/>
        <c:tickMarkSkip val="1"/>
        <c:noMultiLvlLbl val="1"/>
      </c:catAx>
      <c:valAx>
        <c:axId val="1"/>
        <c:scaling>
          <c:orientation val="minMax"/>
        </c:scaling>
        <c:delete val="0"/>
        <c:axPos val="r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hu-HU"/>
                  <a:t>jövedelem, Ft/ha</a:t>
                </a:r>
              </a:p>
            </c:rich>
          </c:tx>
          <c:layout>
            <c:manualLayout>
              <c:xMode val="edge"/>
              <c:yMode val="edge"/>
              <c:x val="0.69596698343741514"/>
              <c:y val="0.35423738205292721"/>
            </c:manualLayout>
          </c:layout>
          <c:overlay val="0"/>
          <c:spPr>
            <a:noFill/>
            <a:ln w="25400">
              <a:noFill/>
            </a:ln>
          </c:spPr>
        </c:title>
        <c:numFmt formatCode="0_ ;[Red]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hu-HU"/>
          </a:p>
        </c:txPr>
        <c:crossAx val="570592208"/>
        <c:crosses val="max"/>
        <c:crossBetween val="between"/>
        <c:majorUnit val="10000"/>
        <c:minorUnit val="5000"/>
      </c:valAx>
      <c:serAx>
        <c:axId val="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hu-HU"/>
                  <a:t>termés, t/ha</a:t>
                </a:r>
              </a:p>
            </c:rich>
          </c:tx>
          <c:layout>
            <c:manualLayout>
              <c:xMode val="edge"/>
              <c:yMode val="edge"/>
              <c:x val="0.52533608471354876"/>
              <c:y val="0.8576269990580092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low"/>
        <c:spPr>
          <a:ln w="25400">
            <a:solidFill>
              <a:srgbClr val="FF0000"/>
            </a:solidFill>
            <a:prstDash val="solid"/>
          </a:ln>
        </c:spPr>
        <c:txPr>
          <a:bodyPr rot="-540000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hu-HU"/>
          </a:p>
        </c:txPr>
        <c:crossAx val="1"/>
        <c:crosses val="autoZero"/>
        <c:tickLblSkip val="1"/>
        <c:tickMarkSkip val="1"/>
      </c:ser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hu-HU"/>
    </a:p>
  </c:txPr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u-HU"/>
  <c:roundedCorners val="0"/>
  <c:style val="2"/>
  <c:chart>
    <c:autoTitleDeleted val="0"/>
    <c:plotArea>
      <c:layout/>
      <c:barChart>
        <c:barDir val="col"/>
        <c:grouping val="clustered"/>
        <c:varyColors val="0"/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"/>
        <c:axId val="2"/>
      </c:barChart>
      <c:catAx>
        <c:axId val="1"/>
        <c:scaling>
          <c:orientation val="minMax"/>
        </c:scaling>
        <c:delete val="0"/>
        <c:axPos val="b"/>
        <c:majorTickMark val="out"/>
        <c:minorTickMark val="none"/>
        <c:tickLblPos val="nextTo"/>
        <c:crossAx val="2"/>
        <c:crosses val="autoZero"/>
        <c:auto val="1"/>
        <c:lblAlgn val="ctr"/>
        <c:lblOffset val="100"/>
        <c:noMultiLvlLbl val="0"/>
      </c:catAx>
      <c:valAx>
        <c:axId val="2"/>
        <c:scaling>
          <c:orientation val="minMax"/>
        </c:scaling>
        <c:delete val="0"/>
        <c:axPos val="l"/>
        <c:majorGridlines/>
        <c:majorTickMark val="out"/>
        <c:minorTickMark val="none"/>
        <c:tickLblPos val="nextTo"/>
        <c:crossAx val="1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  <c:userShapes r:id="rId1"/>
</c:chartSpace>
</file>

<file path=xl/charts/chartEx1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_xlchart.v5.5</cx:f>
        <cx:nf>_xlchart.v5.4</cx:nf>
      </cx:strDim>
      <cx:numDim type="colorVal">
        <cx:f>_xlchart.v5.7</cx:f>
        <cx:nf>_xlchart.v5.6</cx:nf>
      </cx:numDim>
    </cx:data>
  </cx:chartData>
  <cx:chart>
    <cx:title pos="t" align="ctr" overlay="0">
      <cx:tx>
        <cx:rich>
          <a:bodyPr spcFirstLastPara="1" vertOverflow="ellipsis" horzOverflow="overflow" wrap="square" lIns="0" tIns="0" rIns="0" bIns="0" anchor="ctr" anchorCtr="1"/>
          <a:lstStyle/>
          <a:p>
            <a:pPr algn="ctr" rtl="0">
              <a:defRPr sz="1800"/>
            </a:pPr>
            <a:r>
              <a:rPr lang="hu-HU" sz="1800" b="0" i="0" u="none" strike="noStrike" baseline="0">
                <a:solidFill>
                  <a:sysClr val="windowText" lastClr="000000">
                    <a:lumMod val="65000"/>
                    <a:lumOff val="35000"/>
                  </a:sysClr>
                </a:solidFill>
                <a:latin typeface="Calibri"/>
              </a:rPr>
              <a:t>Kukoricatermés megyénként</a:t>
            </a:r>
          </a:p>
          <a:p>
            <a:pPr algn="ctr" rtl="0">
              <a:defRPr sz="1800"/>
            </a:pPr>
            <a:r>
              <a:rPr lang="hu-HU" sz="1800" b="0" i="0" u="none" strike="noStrike" baseline="0">
                <a:solidFill>
                  <a:sysClr val="windowText" lastClr="000000">
                    <a:lumMod val="65000"/>
                    <a:lumOff val="35000"/>
                  </a:sysClr>
                </a:solidFill>
                <a:latin typeface="Calibri"/>
              </a:rPr>
              <a:t>Magyarország, 2017</a:t>
            </a:r>
          </a:p>
        </cx:rich>
      </cx:tx>
      <cx:spPr>
        <a:solidFill>
          <a:schemeClr val="bg1"/>
        </a:solidFill>
      </cx:spPr>
    </cx:title>
    <cx:plotArea>
      <cx:plotAreaRegion>
        <cx:plotSurface>
          <cx:spPr>
            <a:solidFill>
              <a:schemeClr val="accent6">
                <a:lumMod val="60000"/>
                <a:lumOff val="40000"/>
              </a:schemeClr>
            </a:solidFill>
          </cx:spPr>
        </cx:plotSurface>
        <cx:series layoutId="regionMap" uniqueId="{6F32E008-0FB9-4553-BED2-C1A5417B88D7}">
          <cx:tx>
            <cx:txData>
              <cx:f>_xlchart.v5.6</cx:f>
              <cx:v>Termés, kg/ha</cx:v>
            </cx:txData>
          </cx:tx>
          <cx:dataLabels>
            <cx:spPr>
              <a:solidFill>
                <a:schemeClr val="bg2">
                  <a:lumMod val="75000"/>
                </a:schemeClr>
              </a:solidFill>
            </cx:spPr>
            <cx:txPr>
              <a:bodyPr spcFirstLastPara="1" vertOverflow="ellipsis" horzOverflow="overflow" wrap="square" lIns="0" tIns="0" rIns="0" bIns="0" anchor="ctr" anchorCtr="1"/>
              <a:lstStyle/>
              <a:p>
                <a:pPr algn="ctr" rtl="0">
                  <a:defRPr sz="1600" b="1"/>
                </a:pPr>
                <a:endParaRPr lang="hu-HU" sz="1600" b="1" i="0" u="none" strike="noStrike" baseline="0">
                  <a:solidFill>
                    <a:sysClr val="window" lastClr="FFFFFF">
                      <a:lumMod val="95000"/>
                    </a:sysClr>
                  </a:solidFill>
                  <a:latin typeface="Calibri"/>
                </a:endParaRPr>
              </a:p>
            </cx:txPr>
          </cx:dataLabels>
          <cx:dataId val="0"/>
          <cx:layoutPr>
            <cx:geography cultureLanguage="hu-HU" cultureRegion="HU" attribution="Szolgáltató: Bing">
              <cx:geoCache provider="{E9337A44-BEBE-4D9F-B70C-5C5E7DAFC167}">
                <cx:binary>1HvJch05suWvyLTuUGIIIICyyjJ7QMQdeDmIFDVuwiiSigEBIObpL94n1LLWvXtbWf9XO6WSSqSY
Wam2LLOWZCLFmC4CB+5+znHwr9fzX66r26v2yWwr1/3lev71ad739V9++aW7zm/tVffMFtet7/yH
/tm1t7/4Dx+K69tfbtqrqXDZLwTh8Jfr/Krtb+enf/srPC279cf++qovvDsfbtvl4rYbqr77nXOP
nnpydWMLFxdd3xbXPf716aWv3NUTe5stt0+f3Lq+6JfLpb799em9C58++eXh47776CcVjK4fbuDe
kD9jKIoixKigFCEpnz6pvMv+eRqLZ4xGgodcMMQER/jLR59eWbj905i+HHpsNJ/GcnVz0952HbzR
p+9fb7s38K9Hr/3g+rtpy2AGf326G1x21S5PnxSd159PaX839N3LT+/6y/0p/9tfHxyAt39w5BtU
Hk7Vvzv1HSgvvPUZDO5PxCMMmSQc/hAmxd2Ef4tH9IwjEVFEMcecfILr80d/xuPfD+dxQL7c9wCR
L4d/KkjUVXvllqs/FRNEYfFLwIMKEd1HRDwjGIUEAS6MIPYwQv7AaB6H5OuNDzD5evynAuXVVfen
p67oGWYIQZhwDPjgh6mLP4tCGQEgNKJEYkS+rIjPoQIj+nLgjyeuTzc9AOTTsZ8KjN1VefPxfwJV
QNn6vTn4wVISPQsjBFUiDDHkpk8T/k3qIvhZyKIoJBywCL987Gcs/uiAHo+U+3c/QOf+yZ8KpndX
1Z+bxbiIcAh/BQCBEL2fx/gzIeG4kJRGmEV30fRtZfl3g3kcms93PYDk88GfCooX69V7X113Afyn
tx//3gbqtr3NvkzRYwnkh4NHSsIiEkH4ECruYUPIMySQkJxGEeP0uxrz/zC6x+H6zQc9QPA3r/up
QN0u/+e/2+AEqL0LXvi69e5PxZOHBAiBRCELMfqex5FIYmDWWFIRfqJ530bbjw3tcTAfe8YDHB+7
5KeCUPm28zfBf72/+vg/ZfDu1tbVx3/8mTCKZ1gKRmVEgflxLu+TP4KeybtkCScQj+6i9lsQf3xw
jwP5W895AOZvXfZTAbq5LT/+o/1PUEUiIYNSxkDK3s+unzUuxlASQyrD8GHl+zykL9A+luofh+3L
fQ9g+nL4p4Jldzve/icI/F0CvOPn8o6l3695CCKPRogzTEL492X+/0kY78bz5dAfh+TTazy9L+LB
SPj8sJ8KkOe3Xf8fiBJg7gAGDSWFeX8oqOQzyqIwFMDixR0deZDu7ob045B8vutBjHw++FMBcvTx
790anF5lixmATqxg1nnze9Pxw/yQcEIRoVJwgcGJeBgtYEFg8CgkeHVfPvZzrPzwyB5PZ7/xmAfI
/cZVPxWUB3/H8L0Nkm7tb9vM2y8T+lim+WEcwSiiEQRY+F3Og0pEMcgvyjj7nk782LAeB/GxZzxA
8LFLfir4Xt12a91+/MefixomPCIhCcF4DdGD6MPgyoYRjyD0QD+z7/TZHxrR44B9c+sDnL4581PB
c/rxf2ftx7/f/AeqF6RGCB8WMeBx7KG/IZ8xQjFBULoAS/mQ5X0Z1u+F+uMQ/evOBwj968RPBZD6
+HcwOg5FB4Xs92bjBxMfNJq4IJDcEDDwiN0rXxioRSQZR2AgMoHxdyb6HxzS4wDdf6EHIN0/+VMB
pcG4+BRKfypKYNByIXEYyVDi7/UuoQzoIWcMM0wfBtEfGtHjIH1z6wOEvjnzU8GjPv7DfPzH76qU
Hw4hsCGgOxhGBAjCff8W7HUEnBwaIYiCw/vJcLpnRvz70TwOzNfXeADL1+P/X4PyW4P7PDWf+dy9
a360fw5NKM4AFqBtIbDzhz6ffBbenQ/DSOBQPmx7fGlt//ZoHsfka0/83tD/473y3+6jf91iEF/1
V8mnvQnftNJ//+ynV4RNEw9u/b2W+uf52t/8+lRiAqUcfYPa3WPu2XDfNPru3XF71fW/PgXuRlEE
EQO1CfgdfH/6ZAIlC2f4M4zhZ/jDQujEh2BQON/2OeyagFYXE5GMwNuFbRNSALCdHz6dgrYjWBow
pkhQaHWF+OuukOe+WjLvvs7GP39+4gb73Beu7359yu+6lPXn6+4GG90tKR7BDg1Qf5IDvYRB1NdX
F7D1BC7H/6vNstCUFLZGuIYdF3Zuj0POcxVadJr1ax5z3wQb2aLLduwPU2dcbCd/8H322ocObQzu
r+1QHwpbBBtXz6FKC6fm0CvvwqOUvW4GSjQk+1X1LYtTzNhpZPARC2x/ms6lQlWB4zTo3y888zpz
Fu9Q1L9vAltuLVo2tIgaPdqGKNE4Fw/MUMUCcuYWvllqtOrZyFd949+UZJzU7DxOMi/l1nXF68Xm
ynBj1TxQPc8Ru6DZ8G5dOqcq4ozO5mlWMg1qtdo00w0ZBjXxNruQaVWrEonbqQqHLQ5Gqeg69Ju+
NYMu+4KrLpr3YVfPGyKwU0Eaim0ZkSRc9uWytorMLU/WwYVJBWiqfEKNilrZbueMqp6F7+aRcVXP
+HWz4mzfMf/cm7nZ0bgdgu4wrYrWqW47rBrh57hIU64/1GJ4MbAqTIZpLOJq2eKxuBXz0B7I2tVJ
MGQ8xmK6WIoO7whJE1bORBXSlJVywZqIKt+aJtu4NaLaOnKW2RltmrD0Kqz4lHA5vsBVd5u7UodL
T04mkoZK2PmVaAhXiJAqyYpFeVSxHRuDQFVT9CKdKNkUpjn3FcCJexIHZbnHZVMos5gozka8MSwt
kjQXiVmoKoqu3DUCcCyYM8o4eVKkXaC5J71ujCAJb5oPuGVqGDN07sBRikdIkTpt1l1XMphdOzJV
RHJK5JRtG8/P67VhOs3yS1vByLqNG9vLtpTv5rmBoeTmzFTZketw8SLqsE5tXm+yvG6VgQ0XKiNi
VSRcAtVPBdK+7PVa2yqWsmk0bymJV2rlUcilOGqXjuhGZq2eMbIqtwuNJ5xfVJkwGyL9SStFmox9
ezMaL3Tr8+NuNMVRgAO9TNbFeVHSxJuh2uAyPcgUoeNS5v22K/isp6i9rhzyGtLSQdT0QEbXbed2
9mrsnExMMJsNskWphJvr0yrAQ9KS1m6qqtnTTrA4a1OreT2QJDPTecoyqwbu8TZbgrctj7TNxyFG
mWlhtsh1xEunipLt5djJfSGX846VeWzWodQYNeTQdVKV5S4Pxm479ebSROOsAsL2aVRdNMW4E4Tv
fcaSyfhrbvBZWJtkHuAaBHvORqFKWEujo3Fu8g91K04Qyvp4rVCrBlFniZ/lDVrfDLWgepJBnjhp
iYJKyHdicBdI5pOiSyLDxSUmCw8r3k3hcorszBUW4zvUtSKOSEuVL1Rgp/bVTI5QgC5dbhy8OdmL
ClZtEbq369gWCofkcnB00kYEjXK02dDq2NKeqX4dVITGGhZCaVTP38o53IXGPSedMWoE/NsmyOMQ
bxbUuk2Dg0BPZstlX8Sd5fuF+1QFsMEtzsNKxG2/zEleBp3CLg91NbrjquGTGvpGzWzOdcrK12nA
3/ZRU2rbLXpaM3NGCwgLTIb1aGzyNwhNl8tod5kL3tqinhQJ3BhXhdn2kYgHjybto6xWxrBj2+GL
xjwP2XBoKvx6WMmkMxIeWCBrFfhR6KJN4Yun14jnraKn3I8yLoNmSZhp39UKOVxu0pCbmPdk6yaz
bFI3VAoVo8rXGis3ZlLPKAgVZlNSrCusrXIhMSSY4Sgzx9OysBepWU7bZdpFDXwGK88yv2Rx69EZ
RX7RmLIjQ211NPYmadPuOSWQ1FHNmGrLfhtArnZMLvEyB+8ridUQOhjAsBwvYYqUqUQDCLgPPWUX
o8tiXIZ9Ui93ECzZcV7JfjP0ZktQ4/a0qogK21bl/DVmVfcqR6UWd0HZoTncjg054i3bRgC3DhxA
lovTrq2Kk6qsIeGg9WQe80zZrk93TZEEMtWFMHsaVkTng4R86KNg24bRaxnVUJMoPuGuDBTLc7Yz
fX5kCloq7kSr+7q227rNn6PMC7WmUq0i6FW19AfLCTmSLXaxr/NAdahr4mVoi81QBLFFhGsxuoOt
/RHcZTzNjzGFJdItwXneL4Xm43wkpHxlIxoBGqHUkRmvpEzbeDBUG0MopMv8tejHeotaGakp6Aol
6NjExbzBHT4L8mjcT1DKYP9mcGiiUA+ZrU+HudzYQaezqY5mU16JqmxVWjZWUU9TzYrylZWm2EX9
PMV9P8XIhmiTC36ayqXX2NIRYqmFxcezSzy1tba0U6juIz01/apCnh8akt+gOir2bvTbgryqovQE
51OupgYSwto2F8uIzqoZZRvD2yOaplgbGXRJhI5SiO64R3LUKxJcW4jxGJbWTW/yKukrfOVT86Yt
KEv4EA5qEbZURRfhOKRkOwaSJOU6EC1HupUt8ckqh1LJemm3VUorBVVtF3FzWvtCz+GcqaiWVhW2
88qh7JzbqNy6lnRx0RcvcZNmrwsBCYtkCl5KD+M0b1BP/VbyoY6RAdhZ0CZsrqGi5i49rJx71dF8
jqH0vjVtk6u8QkwD+JWiOZvipR8WPXqIMm8Cs83lmFiZaWP9epySUSFK+8O6RIeCZL2yIxliOY2a
VfV46FINrewmrpflpA/NuJEiU2xJkc4rq1qc8e08yaRbkI1Xc0Bm6GOSQqzVeCDKpzlLQs9HVZkU
wnhlRk01O7XRUMWOrqVGtKJazPaU5nkdVz0U0ap8A0TpRdFBbuds2K1jehJkZadskZ1JW8964Rzp
GhKfMuXMYhz6Kxekiy63Q2Ix9oltxWkkc4CfBxffbs69x3yvPYBUZPk/t0R//fFvp1djf9t82q37
r4N3O6r/9VP84r8un3zw7ZOTF5vLh1feyZOvl/5r2++dIPi6B/iByPi8N/s3FMjvnrwnT+7JsC9u
zB1/xwi2UX3dkP2dNDmBdtFVC3sY1o9/z76777NAgc0/sPMHNmzB5lJoXYcRKIB/L1Bg37aALoJE
JIJNwvxuGF8ECoN9kfRuy6QAMxSBTPkRgQJaCdpL9xUKdAsZGKoIgX4CcwgE1LcKBZZQWYYOVEA1
mlktNa0PQEDfhJyc2Lo5c1OY7qu81INYekV6Oydz4zdVMRwC4NSbog6yuEzNUWhNqhC3dTwOLIsb
IZ4jn7Ybgwah0Wnj8LacszlxUaYWNiBdNXWmVl5CGcnSEcpGkwg/lipcWKsR76vE9z2LG7gAB/kr
HBobd1HkYtKXahrrMmG965SsfJ+UVVTGzdhUqrdLrsRKmn22zpn2DO9mD2u+XcISuM7YxwwDtzHp
fh6Thg3Bq7oLj9wUbYIib5Jchu+KLhh3KTWtGqdCxBaTOZYpy2NnllEXd1E4v0zDO6KXZclI5Utg
XbokLsEmZfHa1AqIMVF5lDsVyeIorCD0lxoHW2OaPkZuyXSRFe+KKTo2Lp8ONEN66d5LEKRHPAX+
2QfTbm6X6Mg3Nt/Nw/RWrOdtMKbHkwB+G8pBUYLyJI0sU4txb6t12onc3Fb9dEmnpVZ+Ga6iymKd
84XFdAD6Nt+KyHu1wHRo01/ZtA5i2DT9IcX+FJZhr4BM7MFWLGJD0BaVuVRRljHdzUMZ1wy9Xfl1
Rcs0AYK/pSlzRx7IzxoA2os7oFRwSH1Fpe0sS13lR7jukrrxTsklcqAU60Khbjivq2JDJdBxzHKm
PRAZkATRfhbRvpiKUTceipkRQ4wHZ0E65khnICzVnEfndKggVy7ja8pdqtZGHmecIb2KLldZJoqY
+DVVUvi4NqzS/TK9dy39AKac0LjNX/YVeYPTtwOoJxxU1yXtAwWRASxHiGRJQSExJVBgj2S/JQyK
Nh+CPh5lqBtsK1X2IDTHib+SwfSyCOTzvjaXZVN5vcxQue3gt9FM31XBMOt8ioDToTYh3EQKiEKh
2r4lyVCVx3IYqbJ5PqiQLIe5Hau4n18XToxQquXp3Oa3QmATr2ej58UmHYG1p1TMmuCCAqI0njv2
sg5NddyOzarKTWeek+F9Obc3edcgzYvFxmFGlI0aoVBEw+3CxxMTviWoJTG27VGNPNPBHCS0clhl
bJoS03dqBiawWTP8uvKZS9zctXoRfbTBbWT10je7Yhx0PU/vhaieEzGBJi5dPPaSaUtcpvIm27Lg
RoKaPJSdX4FmICBLWfPKsdluLB65mqM12JDcx20zo9iPBQGyFKzAzBe3i/II2M0Yqq6vc73awup6
FbeVCXZNn1bxIptOUWlInLF1isEAqDdLJqVeJX/PpHmRlrXYcITKbdWwUYvFqakTtR4nmWu+5OMR
kjGh9FXonNn3nVCQiUkyda1TzqLzfnZvUV4mbp0KWEqgjCsDjIt1Amkp8lchD3FSO3dVBdXbKROl
zqOhUPkcXZnaxkOZv64X5xM/MIA8Cs9SNpUqH+xGmqCJcze4mBXYqjqHWb5b3vOKY7LWzaYDoanx
fBp1QabpEgQ7WsYra3NQs9soF1U8jg4Y0mQK5RrngQjdZbNa4QYj7VYnYXU2XI3LtA+L9h1Ncahp
vdQJFpVqSRAB+w2dbsF4AVnTtfEU8JcBEB0DXG0eg1IXKW6UEHU8+WwnUPFmcQVTa+FbxazYpiRb
AU3QGimJFBhe9aGfx+MZVYPyo4mScXneR+lybMaXpuDDpgl6prF4vxogJkUnmZp9c1MMOGld9Jyh
6m2UB3uJTXMsmnCfjwvVRQfcKh8l38LWPqHBw8t2YZG/HMKmVFam0WbpTZWcD6RcNZslrAcDBoAf
OzWO82U2QA4YJtDeNe2tWsh5UwWncykXXRdEqjYoXlLbbDNXOyWKdtarC17jym0dBGk2xasgb0Zy
TPHAdRUFESzY61RE5abv95OLdkHPG7CZgIlFdkKq9OJWrpOaCLsBe+mk6McGHKzudB2OQMzfCTXW
aINAMAXjad0PobKpb3VA+lAtxawEFgfYqEi2LZvDeOXFuaFNsS2EhnB5I/iwJkEGUb1k1XNPIC/Q
O+NBMvLGVCOLxbgmTqxeBVNkttiL87n3+2YZeTJQ50Hn5Ntq5i+WOgT6LLIj3MwHqJNvQpda1Q03
c2pRPIm3VbCOicByW5O61nk5gLZK86OWwrox6SwVnnOrXQQujqnepDl+Icohi8cJ1FbnwOQceHGX
Tqq4aesLAoYMWIOa3oVwhYxeDcwYpANYsbN9JXh/kzHRaRlZUMDR9YLbUqfpatSwEJ2lKThUXbYJ
pkblomRqGmZI1lDTqzkDutCFTNUB2zX1tENh3+hwvhNsQ3eCJTwQVOsNRiLpa94m/YTGuzVsdFlB
cmTpm2wtksVmR0VtzglAqepmPHbevRyLUsYcgkvlS3vU9indBVXEVFD5DcHVBBM4HkF1ysEH5anm
kGMHW+ychSrL+GAVwWmmvJwsuK1rp8SUbkTeHwtavAhWeiuj8nmdgqGStidZ274JRR2A9wcr0cj+
oglg3lAdM9aeTcATIAqqjcyLAhiBpkK6eFr7VFfhCWdhkyzINcp0NdazeNfyagWdMDZaVvn7gsqz
KAPKtM4zjYti3I9mSYq0VnlpU9WGVR9PdQl2iWvfQjrQYHomlqN9NzRcz2kPPmDbX3RZs6gwyBXJ
aqvScZ92YEDDDplXUWND8Cr51uekj+mysjhvi0nxutVDdzFO2bjJJ5wqi+e9J9WizdA0qvYDhE7w
POh7yP8tPioHB66QDI9QkZbJwmHRuOLCLnLVZXfSOKAYkqaRdnlSpXMTR2xMnIeEDPIRXO8qfdGs
AzyXhqCfh/BApzkxabB3whN1N49s6l5L8LuhEjHViel88aWq1zIGPozium+Pg3S9WKJ+k/c50cXA
rv28AM6DMmmJwcEWJ40ovJL2HanKM9xVs6Jg5weZH3XvZBm347zxrIOEyIKtg5yue26OROhylRp/
CNOLEMqyjlZwCQLf6zEjnQ58kQErC07kSvZRCqt0Xd44UPAKLSSIw7uZmMCAD+f0OOIwszbrOl0u
1RQLAiq/9Ea1e48kB7bUUs3pinUHnnyILxteiBOX+h1d8ulsDd6FkKm0yLJXYrD7uuErEI7BxnIW
Wq7+eB51TodAkXG54VkH67e7kFg7kgONYOmtoR0IXMghshGaBZt5TN8uCMa81MGRD4pahyO0NaAJ
AH4VrsG1LuK6vHLWL6DC1zG+ozUlL09dXm1bsK3BBCrVArR4xX0F7AOsoHzqP0jSJjyjEG4G6aCe
D6zn74GCAWvNu6NswllCPIbZFHMyEXk8p5e8KsEoC83VSsvNjMiui5bX8HtOPs4pPoUkCUZ423aq
qaIorpi79FeyordLXq87WUR9nPdQcazdAnfflCl/EdVDodMepbHzYleYfNXCrr2KlnJX8uC471q+
y5F/Q02nOwoe+1hD3Ge+vJakTpYqf2fqDswh3gKBrpyi80IgEXaX1Nu3VV2kOpDVBvQOiQcaJWyt
zXalUxdb/gaNYBCMqQEnZ5wSR6JrMPChZtaxn7JOjx2+Cs36Iu99plKx3pRvURUVOp/TLYogNzY1
tBt6VvTgnQ+5XlB3QucUjOauUmFnj8Y0i6ATA4ZJemfrpex2tnY+prCA9t0EZbGbFefA+SvWqbqC
1BD4a5GhGwZdL3Bc62lj0w4qEVy2pEOCC7bGXVGdCuOKjZ/cziOK9GTBJcL8PRc1gmn04DkHw9aE
A9O1baAKeTMlI3BZsuRN3K9VtfHVADWSYLVkXRnLqs81jRdcYM0DWyQ4yo+9jKbdsEIXDNoykHfD
YFsMnT3k8yGNwGgi3XTI2CJhWtm8Dcv6aCKXpWcsKXEqoJqADVa5yMShWK/Y4oFdN8AXazfpEpzl
ZhKvKTBfVmTPp4Altl7AY+PneGYfrG1fBIGFxpY8WjixoAcgRpkNKDir1VkHKChy92Wq7KTMOG1q
Md2kQVgn3KYnKTJlPHUweUMT7dMyqGLfQmJtVp3yIkysM0w3cwqrpj9eRKqnghE9CrkkhhSzBh83
gdbGeemrF2MFuYD60sZRH70Q4fw8b+xLM0m8weu0F2B8wawfz6sM1Zz1sxpNt6vseFzI+pjY7FCG
7KSsg8sucmd+Ld4R+ByVgnUUgSrKbbCxdbqzhpdxN0BssKI4ZiPnisFvvGdcRdzedMAltIjWF9Be
Tcou2pQgEVs+XYPwhTxt/OUqKN5wk75vp+j9LKChQEz0coKMaHrfg2yr4omD6p4l+AFDmpldRfJA
9+WBNd3xxHC+kwLiHnzHch8ZDvkS+U7n6zDECzQ5QJ2S3cpS5dai2Uh4P1UzPm5KkoEDR6oNbUea
kIVAl8gyqHr0WNRDtAk7j5JuBtexHp/3WXvatjXTZcGhyQLNQLVYCX0iICKBAD+SIRJDe/kcG3DL
ZdeuarJbN0LhCfK60otbYVk56MsQ6Gr5Mns3kCZL3DSBqJjKOO+GPI6W8S1x8n32mtKJAm/Pi9in
zZtwAIbT8ekct27U0L6MpV3G/UxATLhpRTpE1Op1RocMgz8yrsyp3rABPhBWhCvHc7KGVbLmF0UF
NYOCNQG1egVPuy3fwII/QUX2KqTzThTDWbeMu2o8wD6IbW6qk9ZD1xfCI78gaQXNZJDkzgLefTy3
4RbmXUP+u6DLmRSqoVUcgsTo5gQNNOGV3LUz253sQwOup+Nos6zpvsPB8yYYoSs7nk/Qcu74CzKv
J00uTjI2fOBDIorsojIluMAhzxTHxX6d8k3rjwQCQ4f7el8LM8acdydtJi9tOW3knMcdhbpqPbRr
Zv8+JaX23iBVUDAJAtBCpiSVFoF83wyCbnG6L8l8NjmQwwTs/ipBpNEoq5Jm7Q9yJu/6xnYKpMD5
QOdDlUUHX/IPErhtuNqkmYfDLOy5G8xRUEMbZRr3BsohBU64yv55u0i9pBd1FLxpBno2QDcXWOAp
i9whi8RznoL31Br7iq/ZSTGdSDruCU1B4ebbAAXnTX2gUAdhY8Ix5LhF1TWD2ofWMxZNreqb9DqU
625egdjV7cGU2b6Bwh9Xc7fJQhWi4TBae9Gg5sCyBtzjObuyPnqNw/zcL/iyBf67ltPu/7J3Zs2R
41iW/kUo4woSL/PA1VdtIYVCeqFJoQgABEmAG7j8+jme1TVV2WNdZj1PbTb5lJkRqQh3OAHce853
rpsAHWag7QZVnjgJRY/cbvCYlrPp+LlBkaCGs3DLyGN7Uum4bP15SJYA5ZFHYje53X+DR/1EEIei
6mhJMjhVASAhKCrZ0jx0caiDVUhm/BtK6vrsVkt90Kt6aq848odsi7ZLsDz5ew8FAg14pKcTo9FL
zV0fN49GY4BrC66irBJl8BgNLfl0JPlaAA6ghIRuMOHI2+nXPPoXrteLWFhBrG/h4LeXpfOy3uHQ
yD3+ZgLvFFbe+4rF112EftebcQtvhWiiwuunX5GNj3vTne0UFDX+1l5Un5a1v3cHAk7k2dQheMlh
v7VJAKfpqXMVrCyv+oZS7WymKcayuN8pdPzNF/nqxlc6EqwVKqisolXZGpZbIh8bFf1st+HO7cgR
jVtR0dgmVgdvjtsdw5kdmz1tafuyBhDkGwVDlPi5303lJvYHN755r9KDKkCyenzlIUdX5CwHEhv0
PrY+kMC/KvJrb37E4kn5NLde9BqxGF4hbEuya3iMHo1TKyWOICf+5hkok9Z/FCysrr3X53U8f18p
v2z0obXmwgVKfkkbdWrCct1bnL5x+30HsJH6uhvwoWdootushbEp3EGnProsZzNl7PcJZ92jp8h3
O2ahLfvNPMQtr5JRw9iZICjJwPnNZoqzuA9fh4ZFedtD0cWEEPQoEIKGCipMvP6Y0Q27MXzw4cY3
OMPS5Xwb21QwtFFhZw6zy4aC76g/0ScWqt6CVOFgG12mYPXg+e1pOeJZwwiUzPazBeiwh8d9dY8e
ioOEDVEa77erwO/viHGxwOjn0ka+0j48rCgJMj0uT6adC+1CLhr1Zt9V9aHpxFOPRY+jLx3AMSH8
WfQnY4NqDLJOM9VpBD2S+Tr3QLtktf1QcJ6TiqkeB2gq/WYuZGAhDwwMijfHe/JX72Vs2V03o/ms
wt+QUM5OC+NsGqefA8U24ztPeIBq0mg6p2xt5xz3WJTNw7wC4wmnTG+dKKp1w98080+6j5DVpYZI
hI8fGTq8NK27tOvMlwvbuYZ0e8DNkc/DhhMMR/xDQ0aeya7+AJb0QCl6AOU/mz5EF+pA427ZNhz7
Onrl3bZcHdx0fYhuSPLwftRDd0avFxgPvXyYKiHvqPRvF7pM7WyWaxjrGG4cXgpvvfYghpHfPo67
dlV3YdPGKWkMlGVRZSGP4MlPdoAhHarMuu527/YhO8A9/pLQ5Pje18Uw4iYewunTX6ChWhlCShrN
z2ac/VJWflbv/WlEsf1gLDbv3Djv3iA/dWur1K4Qgb2afbV9CJwgW5y4A22CM4NQNHUxdKKlqYY7
EqB6buclqT3UtWM9fm2O+zyOOLkqSk+6i1XmUMvh1U0qcWWQThIbZG/RYDQ17pBwXKukoVjUcJhp
3kgcYB1wp0n7faY6nyU9fNW87vKK1ldUaL9re2uh1U4z3kHIq6plz+p2i1Jphjrzm6rNoVfjM0Jb
qyBQlH1LZWLUghJIDpnREE0WBfV/dTaIj57f5GzdaVrFKHJ9+6KVCB4JHnBgO+dg43ckqsztva9J
pBySQlhNOwphiECVKRcfd0RvbEkm0qT91METb4HeTC4tGk4/eChLy6qtaIz58GBf+w7+rn2D/yxl
8GumBrbmzncc5gLGh/bGZPL2PDTyWe9dc9Cz2ZLJ2ibxPCfXG6SGkYrMH/FEzs2cB4r/7Gvh5D6d
CtajkR2raM/A8aBZXz+pUvhJrua8m505lYEPT1lptOeQPmiNo7QP+H3cytIxtVdge+Hh3KCRhcMY
p4psW4q2OUQzsn2xjkeo3uix8SoXjTi6QhWpI6TlOwEDAILHoNB5igHVlWwyXmedmL9cSq+qF/dL
j0Jzmbsjxe172WdzGs2isIhTnzU+Why9D3djYLGjIPHlM40vPYCCuHbuFSiuZBzUXRs6fVpHSRC7
S7qM2NSQfkoskOfuQeIdWq2qgqIhTMiEBVgJr4qpbx78frnTxqZ8UDAocMKjkyVVZoVzgaqSDat5
lf188kSdbQ53brU2Oxj3sbp3ZDw/wDWbkwYfIOwo80zb2M8aE8It2YOLDtVPPsfxYQHVJ5stoexR
9qNNfEe+EYXqRc6JrFqZgjkBRhPpUyj3UzWB3pKWzhlgAHvqqaMOivj83t3pk1e7Eu0ZzHyISe5x
jOTjxIIlxQOTjLyDZCneZdXdabJsF+2eVdzFdxwc3cCw9acNXgqEhSF1tzgLGagh5uk7QsMpYdo2
uXcrVeO4BrgHVhCyq59GE2oId+jLee4AaUi0xwP33DSc4RxZmlVT882VAk7Ytp1WaKUGqmoi5NWd
2j4FtZ1r6aprjNtLOYqeN+y9fkEbLXuo3hHE/3RHGQ3IwLlpZw+jUJcxaBb8WBHzbHcrVTrdsKRw
7QQ6vX4ta7KLtLfYp7Mgj6GPvWo7z0eBSwrLBpWGFmaqUOHHPDJ7anegY7L64D5UeKhF66F1hoP1
HJtWzgaXb8VL8tsfjGwJ8bcgs/srkk4qbfngQbGNDgHxYRTgIU76tblvzeThivL6bPU+dnRyt9bg
l5romjikEYmEX+HQAR0Pmx+awALaXPSc7j0U0nVXX7FYX4y8neQoAlW0s7TG/bsOoUlXNhyGGqV4
OJk3nCgEkgFnOZXMJu4skgjkZt6p3k1rtRRTEM1XO7e5G8IkaWTG19Nk1j4JVPBDDb4p990FsxM1
iW43J1nr4Z5puA9yFF/Kl6QE0fk4tPWv3uuqUzUc3V4RbPIITV4A82PfDEtdTu7qduApzFVTLrF4
4ZGBAGj9uJiNk29b8LTRyeI6bhnacK+oxK05q4F6eTp+V+6I5q7Co6Q34SRVpC7CqUwBSxKa73Cd
ST+lQdCiI0XHnrSdOMu9Tw2khDTspqTmVZMIF/Y3t4HEfsZSLnFu/kA0zQ+X4jYQI3RfH03kPDnj
qR6mn90E1aSFyAnhZnyRlQNNxuU62YMVCJ9dgbuh0IJjDJ/S0r49czgU7djkWze5SRjPIWAWtAJ4
ZlOiAjwLBt0NhzAfDo+IU0Hp6N/Y0kzfBzI/x4Kjpa/aQs4onoQMSOZ3N7cau/dQzdUJT90ESbKj
uF1V2lU4DWZAx5nTjKWlqLxYS5qEUeIW8KThHTjoVVVTxYVnxbeBkBNgSHp1TPDLSNGl/Q2bAlV9
qmX3LeYjPfRe/G4bKLNxaLvcVBw06jClaqMKolL0NqKAXWL9bJvqPgTWlCzxi1fDpAy2FxbM91un
niLBUNYVrbfYHEuQOxbwFo1w8BNNVNKw/a7qM2boE48+tzgEUhWiQyZSPikUnG1/gx45Dht3eWAs
lwMqPUHaMN+ivYi0h8s5mn/qMToSqV9UHH8nHYRyOMAvZrLnGUSP20xPttXXVtcFY+LQj9317/xu
+9NQ+1uPw9fm9m+QpwE77t88qPYJJ9C0Arr3WQ/J1XK3uXIf0qAJg2wyukrrZeZ577lo3NBloCaY
kr7Hae7CQhNNAN1wkE7pN/X3uuoelcO/r7s5iFidl2EDbTsuIKfdp7rvFYTgNcTSs18RPldvQw/q
w9IIAK5tbe+Az7uDrPpt9jbn0ILggnRLPNzOvkp07+9AbOkCo2WAHd8aNI5UHWQ0X0jcx8eUqU5D
k1l04tY0OgpQSqnX+F4uHPCroxTyeexBgcF2OfmtZbkfwTxvoUzdux3MXk0MUMkVfN4o4oQ6Aqz6
iEqTbkN8CIyF3hUpmYNB+lGrml6iJnh2tGoPLa6+dAgMKQDnsTvuAEyL0fuAl7mjS5+2AOVOHVzJ
EnDXc7MH4R0OiNIHh3sEddclIauqQrKbAxfPa962+3islSn8zgkg1KIUj/x2u9Ry2MtQTDc30KHX
yHmxALXdraTb+hptqJPGqAoy6LlPcIn2wtnDJKz24EDhZaAoHQvWorjYBYj02Z4bafpER86TEujj
l2h5iqScsy4cwLTKId9rkFvT2NBinsuxghEI+R4+1QK5ZWN2AryCphy9w4rHSc4+ScxAPuqIwqX1
xZuH4iia2QClHbtngk8oUFvGhgIOHALAlisqVL/tgCJgZwKIq+EXAXTJvWB8HSpi0ftD3pOKAygZ
GlXweP7BFIrAmzflTrJ72HQBBan7Njvy2I8+bmanakow2t2ZiXVP2lW2CTYFbHDcJGk0h6yk1ZTB
O7VDU1AwdM+cT68Ar3lZL4HKqtg+arlziEXrM0wZyDAwEOJOFa0AKeg3OjzQRl6W3ukOcUe3s9ev
MVRtU9qRt981/0Xoup9m2aDI2PvSXTp0uEsAjMAsFi30DgmWidxCH0j7JfDQzzY7jhunS5x47g/x
1hzXoc0H3NjHmHtFVM1RFpIoFfEUFgMxR75W/aFiKFmH2X8yjSmaMZouSxAgXRAJYAsAuCCngyqi
UVQBCoezN6z9fVW3yBaM237nzxohiL7yztOO27Se3fbIqVv69QqFYOWXmC9f9QI/jexOKXQ5Ky+6
IUJeAk8bqssAcVa3y3petXl2RqhRIeS3U1PVKaMcBNXWQDlrRri/IFxXIeqi2Y/K98nRdN/Dan1Z
KvbizwGKJxzqLvfZEzcuLm+vCtOFTlC0pjkNaUCuM2qHph7RmETg1Dmq5IOi8g4yti1X0XWpu6N3
rjm8JPC2pgj3Ku0bFBOtV589t+XX1onCQwCX9VLbaL9wAPYQVRwC51GButa4/WWwXgynQU6rGbLU
CMc86hyROEsb542z/Ghn6I91Pe1A0h4Ap+IAHMch9/3tBZzrUlT99M3zf9EB5Hg9C+D8I68PYwWY
uou2rAnId0Ui2MgDdMW12t5U21Q59tVc1Av/TjmqZLJLB8g4erIW1z702gPD03ZwX0kUfx85rQ9Q
ewm2PxTq2ZNHyxuQzasLCQOqzwbvmdSxVwzY/ij8aWkEIM6mBwfuLuFDyLtChoyUDVcBRJSsqqyX
bQjApLS9xwEB/n/BCydVGKVOD3m6D1HA2qoDaAvWF83XOeq7GWpqc+fQKuntFOW7Q4/TjBsOFjUq
i3iDoEwA6zn6IeqdS7V0H6s75v5Gjytchi0ghy2OxoOOLz4qQsBX48dubryB8D+4i5u5tyR3+/i0
eii4b5VhTerXKHzFICWoVOFl5Wo9+WBque3bouaoQNkNO/HC0cnCSHx6Ag1k1/DSaeeXAB2lgQ7u
a/4Qk3XP3QX71R0fnSHOaQTUwSzAaJoxY7IMXDEjsuH1RRPa+sRxOYvO+PADgf+jQngZa4PUgCcT
OvszVL+YZQ1cfEcTVsKdOth5PTbRjxonQy85rhEsIZ6aTO+OyEQt2iNDB7UTsH+eDNu0tgPM6XiD
gyx+MKSsgE/DlQinNc5UHUHGmmgptqWsgLilQpIZ4awtXwboXAGiU0qCwybuG6p+ky6V/9tpurjk
kboXKwSebtv58S/c/y/c/y/c/y/c/38e7h9E1gKd8b+pHcRYsLoCgqKlB9LqsysGuH84aStDz1SK
t63qTbZWy3uzS5nOCpApIlXQ5mWK7M9jwO8cDmujW9mjpShtm8UDreYA3R58DvKN1QXhU2mq751o
+0skoZD4trlXyFSl0oW5BsVEquDBTPGnVsEV7jvAAC+MMzqAwd0UcKi6JSWseVVuewO6rPegP/j5
6unnARo7KKYOEingmKSZHSAPG3+etwqNscsDoDAzXCR3KDVzH4J5hefAN3kO2rl+4tQ8Gh/0MEfQ
qyH1lNiJmDvtTB7cBcgSknfvmKG1ZZIxQD8RtAPSJS6/2qk+bmb7EbrzxwixP1ljcYKE9jH2W3DS
g3zGP4+t7te3TvxmPTCGponefI38oz/GoBbYuKDEnZ93UI8ukIdAeeXkrAYVu1fuHQWfjIUHnZlE
kyEp7yEFK9/JIHghbIJPyAK4S1Y3LDsqinjdUyG6w7DfgKaB/PZ8Bb8NBY/XXFnfwD/ZB9x+8fsW
OkBadBa569dEEXlcFnSifvwb5etbFTcA6KB3hz66P7HDD4tPYmSHzSdPDdgV5H4qnfb1AopngRc1
9HBnGthIbfWt6xDXqomXgb/4IrYtAg6Fy6kRpLm19a4JjkPb5/7KQA/bqk+gqbToCdhBe4gLaIDS
OvDJaZPdDxEImxAgPqGYX0izA1dz6wZshBBZ0w70sYETSdabzxFN93uURyKon+HBM0DVHH3wbsA6
gDCg7jRl7SZ3BLlQZbTTjACNwNqMsWfLxaPAnLvmXCn6IGeI0py3TVHN7TXoJgbUlrzQpi9mStBe
bjbbF3CgUD88YC1dqpnXZHRF8AlLhBgt3GHPjIhHABmMeyS2eNhfkBv8HTtmRsPp/CDEKeIABfWq
xy8EswsVLVs6utH7rj+ICb8QjCR4m/B0Fmc/+AuH8iuGh5badz2E91MEBjmy+mkMbp8vi4v6Rohs
QASGpqtzyJuTboLD3L5M1gGPLRI2cfAKWNkkrEHWjtv8kw8hB2No97IPfjWrwiqD3cYvJOKGNwc7
xD/WL6gwQ9TzLdogpev0lkYKZ/Nb0uquomY7ePsKjUrNDwGyjsd4joAecPP9pviMS5O1QqUKQeJF
gHutrPqGqWsG3pv/XuFPXJj/ssSeKtYaxgfrxi3pXITiVAfMgAUyD6IVS0bDo0IfgbcKzjhe4+eq
HnJnF1eOrn7RIPJdI1FP+tGhQQfkBEc8uQZo3N6khg4fm4bns6/T0UfK9mY32kPr8neyIA0BBgBG
l/9ZqfXdghGotXHSUPnnuh++Kj2OyYylg/3jnuvGfQFsEJWxaV4EWXUekhURZSaL0Yf7TapbSrbZ
TkG4v06u4oV1ncMwOOFdvG5H2hA0d1w+xeH8nYHLyhRh0AqsNKUa53JYQCoOG1GFUnBRFZE0ndl2
P8Gb8wn1QTFColYrAQeB3d4L+ug12ikjxfrD4PVRUgkPfH0ActGIds00NrQeARWCMXUOfIOlx/SY
OWP9FnnunYFWg8ED9DOYXLQeRv4K4i6xvgzLsUXWMl569BD7s3RjcQUjCq3RBFcbHRaXPLcaVnXl
PJFlELk/1wWvkVc0HKGaEW3rCpENFuF5GE0PkxeakHVK7pnjBAp0s0DONwN0e9oOVXu36u55neKf
BnOeThQPi8avhy0PD7Abb+22c55GiMqe/74gz5TNM3slzl4XyAMhuwbfKZTkDp8AkHR/L1Gd9zBJ
to8osA/tur4zSEVgeMCDhuGajSG9cAKcWrTRh7fZU0AihJjXuE56wtaDXJxPE2gI0BvjhdjCMiCs
vkzVuyfCvajY/io3CalO9al2+XZENi7byXWHErZU2LixL9DtLftJmNopOhI1qYINVFRD/6DD6P8h
aVf+0nf4/o7xPyfo/jVA97/+h2bt/jSG5s+ZOcfDTI5/Owvkv5qR+8+BIhjV/B9/yq8/5oMgfoeZ
F77LPNePaeT+cz4Ihv86t++EYJiEdJti6iH49o/5IP8mfodZcSEmXKEgwbRGF0n5/078DgPc/3P6
LoRHEzrUhxjv4WXc0nn/Mh+ErrcXxic3bTjC0l5VpY5cH6kZTzFEbV7v3aF3oL7JKW4Q7CVgoylL
bXCntXPVXYv4cbhvWdAi4LrR8EREsJTuBjbJ02eMxRBlHHGZckMvXlSfPNeejYFWt7Tbku8LAeOM
YALmBwAWnSQDdOaG950W55qIF+dG3NcGF7WdIA7LWGR0nsqFbg1w2nYoZsEB8SwCLr8xZ4H/8+RO
574fHxTnF4lIQ0L4OiNq174IhL8LBiMz6bros6MwUZwZ9+kGivzDlcNP6NgW0RLQvNuogCBHzpiu
Re9T6D/DIeiAd9VGX8g0dqk3jUcZtQMy4/qng0CQaEZABdp+qglScyBd3P2I7prtqW2Cz1ZE9U3K
hW++Q8Xaffuzhr6RD/uMOtA+gXPecLJM+zG23nc+2iB3jSkZJEB/ASQFBPPQNPt1MtHRX10QdjJ4
iWQdpLoiSB5wgO3usPTHRRuMXbnjVV3SwD3QHtap6syzv8PXxVJ8G0R0WqsgDbkfJ1qzcmnDAAEk
95u7wMv0u0BcaK8GnOg5KNKyJ/5rj2DDuerqt7rbbvkXB/hb7//upUZpMJvED/pHFehHB95LWSEb
f8aHOayQw3QTPiCzcRwmduKRfmPap2e2LJ9jD1MVkQWO63XKZ0x8SaDGPdUIMKZzDXPMPwphD0je
z2cD6Qeerb5SPd35dF+AiqP0cJ3p3aFuV+Ihgpk1h7/hbNQpcn1V4HdYE0BCQFu/2fCzW3wNo9t+
2Ng+VX2DTJM3fJ8J7iOHIIlOPOQTqxnCKmMfjiFT2sR7LlrA592gDzdWo5GI0ASBtGXLbGEFBlfE
ZEx3vZ7dolZcAi8c1Amitc7myjk2iMhkXaCDfPOAHGKIfDpPXpx7VRvhlj2vJJRn6U8WwC2s2Klu
U9fAmIxbpCsF4kMMMnYLmyjZnWZNoXHCNNNtMTqRyfuh2vM9itDVLCfqu/xuwjSednS+HFd/50Pz
5OzmzDf/ajkoFd8ffuETge6+Zy7p1pQNgzwEAXBGTFwZMCTnj7Eeyn4LOihlvVUgSz3v6tcA49gU
l7MD/oR4HUyICe/PjBj74iKbASIFCR8tku42YQOmbuq73bOBi5SSeKhSzK7PRw8mTLgDVqlAhyD0
2J7cKsCwGhfqIomxzwag7TFSAoDcEkRMQMP58uKMn1jksw9os5hvXkZoLcIHggTwRaruyOJj22hb
wHGr4IIhXd97xwY2Mqwi+4SF24AFTT4CBjQNgEmUbeNgCAMyFTGbf2Iqxf2EHZ00cQQp2eE/N1Xl
ZFTXSAIJiurpdXTRuS38tVvjPBwang+NePPNAsuycdEQ7qkx64oBSX6b1At+S+POr+A/L/wnrmCE
5Iz/Y/JHc7C+phcbNvCd/gK8/gK8/gK8/gK8/gK8/gK84GX9dwGvnool8xrgoZyny9JdQhN9W7dK
FzvbMKxPDXlA55+zK8nB6xcXg/pamzMx5t0NvHAlvWw92PLqA1gSzDItphxqaCG66ZNrpMkcu233
xHs1gg35Wtv3jdZjCp7CK0OpH0zNrhU8+UJC5kpasIBw+afDFrHjEklWLLR55t6Sx/OYt5P10tnk
moUklQjbl9rxE+Qxr20YY/6DxBABHd9SPK65s1EzH7s5/oR4eJrH+ogXhsF6KK/X8XMxqFB2U4Em
W1C0xqYCrTShqEL1NKahkL/VHi/QhDRUyag5+kOdCxfv1yBbmZMgqPPm5uiSoUdOAJrSMHnVJYCI
sg0AyuLgl3QwGqK9DdOL6v24txCDRW2vg3H7dBpQFmFQHeIPgIlZdwMZlRcXKx2uXiXGQsnqNi1r
ao6gr9d1v5sHi+KgHQmi9g05DJW5UIvCme3qA2RMhTk4oc004uit350llKyWwsNvxxeNiVBPNSJo
souOaH6mw8xv86y2CUkECgBSDmWApGvSdBQRfjB0W/vdX/XDLlDFMqaeMJgInLUTgGmf2X2lNcYU
2uZprJCAdMuWdjzfw7XKCO9+rlGNxNzYgdrE5IE6FoUIHPYtQs1DUfhRh3gHKcaD4Vt0ANl+xIQ1
RAnm4aWtAsykW96Iru7+6OZ2u40Y/oXX0LEp6ygkdSTzkS9rIJ32Rn25k0FwxlnmspIwRDFhJBAA
+XyD3tDxJEuaCfPVxtUeYZNjMseKkQPhtuWBRT1oV5BVY4gMXg+IwPKBFbXLkxjNMWR4COhu5d/X
XffFthjTpDAfghBgRbuPmDYRy2MEDDaPuuFoMcUtcSOX5TF7kO4prlmH1D8Cmsq3RSSqd7cJC6i/
qe+v3VGPQMgcYT8FutXSttsVsVKdNKNGahnwlQBNm/z/NMfo32srsQPx4b8eZvSn74L9+/AjSCl/
/NDfpRRM+XYQJsaXWDgYtRo5/xxkFP2NsRBj0Ly/fwVPiNHG/1BS6N+g6bgevsfRC4I/5JL/M8iI
/s25/RQG7wcYHR5iPus/Bjn9ad4URsv+x3//adIq+7+UlABfu8pcDITw8O0n0e3N/quS4mB+pAKj
hIwswXjFOkLGvbNvFeM/ZgSXi1glBsOzTgFHqHOKhs9xwDAJYviX6w+HcYzfqjV4XBh9kz7JO3AV
O4wSfdtPDcjCOMZMNYdvP8FGinqvk6ECS7qHyxe0g9So6qy4Bz63r3/TxT7r3v0yEcCNUWZ0Jz9t
OJaAUap6tFCo/Xe11yW+iuAHLCuYKVHzS7GUC/LE+HzVMHsSY942Hwprr4JPuwT3DtG/Vq8/Iy9+
GMELIto8mekKu8jX3mMQqu9QCjB+1H/uQ3rtG+8aqed+DHCkernPmh8dTklEGrsMM/jfo9m9hRdt
OvRw2miMoaSv1rA3HnuvMcVkWGJ/qOUDGcgyjlfEdTdEy9RtdqSJvEPXq3MN/NTWGK0YIu66Ef+b
00FM5nD2dsDbqz15k8H0NBAgN04dp3GbRERI4HXDvfg5BPOh4nibIybmMHnZp+ibG64YxKGqu7bF
/bSJAjzrrxX5FVw2QE3N8mqs/oEWLmfhkzTNmkf1iqF8i1tiKlV39Cbx2AzoURnSAcO2iwu0hS+O
o65vNU1dLbLJlXdkljsmRQGcG5p8EFalzbSS1Iazlxk/50Osy6qvdmgyNB/JhmSs6s2V7j7meAwa
gSJEfkrMJc0xWI6U2gtOoN3jorcCA+dcOFix8G6zqBz3QJj6mjBcpmR4n4AjZz+JIvq1gDRe2228
1xqpCdWtGWYrVOU0YaDeVD8avUIWcA4qwgwfPhbI32LeUIABf8bNQ9mV6+QghIzKA/hiFlY1oCID
2q3bMNKBNeyOBb9JtXgZFZVG2KYrlrr+0ttShPT3ugUrArHiQjCmvKxHpPSbS2PE2+wGe7HChjTB
xxI5w5s7fuNz3SIilGKyV9bTTZ3XMPgdmVMkuPsQMrDoXfOG8P9Q4NEEHOwgWbph2CrIa8SG2/kC
dRMIfou4AuylICX9/rgrVs4sApoU+UiBtLD9hhmJbESIuGuRhvzf7J3JduRIdm2/CLkAQz/1vqGz
D3YTLDIa9I2hN3yYBm+qH3vbQllZUSmltOotaaLHUUmVyagg6Q43u3efffh4TZb9Ejf3+ZS9EBU5
dvV0JyNpnMp0kjuz8Jzjkn1Ng+LdKoLXNpnmK8MLyo27H9KxeCnbwti0Jlz2YjnfhKrVdexEr50+
P7BL5Awgj1E9kOpvMCB5iWKuiCxi1fTevdmTKshS7RUVab9NsW4Qt/ZPiuVVb/EbZsdymKpp48sU
l06OftWX/tOiMm8fjsGmmmZnLZKG01Zp8oazjeXkTsYXUfp8XawXMB0sudyVXSa23iSUVjUxp8SK
IRe2wzIo5c6ql/vW/mJ6hN/ruaigTb90Zgh1mS/1nvLWBavHE1Pq7raXuQVxiNPRbJ1tl0zxJijS
L8If+jPpdt43gWr3vsWQB/Gnu5cuIoxaQlAr1zsPNa+GqSVhI/VQWDk5Pgn0zV2KfLez+YEOBDxb
T90nXuriX8AuaZbsSvyp+x66s7GJ2UjBSe27zBm3Xs1PJjJIPw7jtYWPeMzz4Tpv3G4t2CytyU2T
dVsINo6+OmVivMSjeu+MnLVOg5KxWfInplQOYyHMqd6haaoXFefmbomaJysXmGumr7Jo4y3JSXM7
mh+o6x5Fz19dhyp6t0sfx4FMdF7sJATuOckPJJeehUtKze3RtY5zuXXM8UnhiQgt+Yi0Ce1Z9xLW
oJ3twv89YDWJUfYONhi+x0/JLM98tj2lOXJIpRjEoaauouyLhW9mg0gLR1VHrCILtpaodsVDXuuh
tsQ+tlTTS+MQeclj6xJMyFXN1Cz2DZPeda89jNnkdafU7u7SGv6xx++0dkR8A73tdWXOYhz7MSPI
t2mY372kfuv89Dbt+2yfyOiqLbxlNzruPejcjyG7arB6YDAW3b50yaLU492QcNjFET3uYlVvbJE/
tmF6LBpBbihLt0vbjGQDm10lpYVMmvGgVxf23m+TR05ym4EqMVwdei3sxAuxCAukMjELTGTLHk3q
fUkiH7OMMNHACPOqyqaXnvadtWFVwdbvlnjTzK/MIEMGsedF57hSKW7jBRttPKXDVZRGt1PmXjXI
L9ZkaezNMNvf2Rw/RpLHXY92WFqFveHAvOtmI0B0xxtWNJh6E5Wg4gysbheEGCZc7FNsQB8jhJy8
j/grw7ZsPKLDg7OsnayPHwwUR1wcNrUerBo1Xien2PghM1U4kjlCzzAWYYxdzHntcFe5fEtg+tnF
nEXOisCIUFW4j66JcTOjHGqbERUj1jhi/oFucXh2pGQhYpfPJ092ZN55TyzpTZQW87kyknPIC/nl
8BIOU7MeFHqUPOUH0qt63+Kbw6xGhjcyVI350FqJLMagPUeXySdOE/kowOXEzYf9FjNnH9ndqANJ
keeuwGRBt0M5r8fRPCWuKrZOZ/2wkZcxHb9yEEj5XhgfrDGGveytjRV6co9L7spZeuJPpTwOtbjh
Wy23kYluDGrWXQ+sXWMG5rvUakl4ROeJc8BNgm9PBXjKPJb4K6Um64gD4n3ymjWVJM0KGZK1RhwO
5iwE+hCkH5eqQjrV8FjbGq5zyqR7b/kj8/Lqg91SCxodKCQ8lhNwHeYHEj7ag+Di6sPsyEnMWxXI
y1Tk4Skah0OW8bQxpG1sZm6uhlGZ5FkC7+jF5SWb2vgwjji/U2Qv6OvZDz1GxqA2/Pt3MiCuBm5K
DMC1HpyFoCbsbKtzjQ0JSMQqAy4C6XNQ4PVqIElx5ATsEHKombvrluzcjvVGdyKGkRKzwSQhdK62
qNNsKw1WaGXQ8Yqw5hs7mrEtPqjIYU8T9R89eA5BLEicnuyaP0+ch6KvQ8bQPJah2mGxfkyy4K5Q
XMFck5/EjFHPtUokMEnE7zuxSNJekaOcdn483TFtn9dBgonA5iURW+a7bxuvnVuYG39Yvluh9QXz
TMuLmmuozAqcDPW5s7aCgMqmC6HW42d38R4Hqz7NquLB6kcH0hvkUywTNbB3LuvyuxrM18TELxSm
+Uqm7nPXJje+SiChdBolm63TUsfIyVz/NmdqUFi8iY0MEglwbCQo0Z+g/llKMqt4TkjvmqI897Ui
X2eQzE3FWJAjYc3pRHyAZUxjbBUlJL4tXnQy+14Hcb7qkto4s9/l44VA3+dV76ey9ucC/D+96v1l
//O/26Pzx/yxR/8Lja1uruGGh0CWS5fp0Zrx99tf8BtKWYelu2v7Ljc9/tHfNLb+by79RHxJKETA
U/Gf3KMjxP1Hi60r9P9O6Nqe0H+ZP+3RpWOB9w8TCbhPUc+nqOdT1PMp6vkU9XyKej5FPf8rRT0L
aodNGxvuVZIVzaH1zReCYjWaWCxrLRH/uVjbiYExjDFGYcp5F5DGx5y5yixpbAwRvTgaKSlhS5wi
euphTQKYk0DDJ3GfX9Ik3Fo4xfKfeEqQoVWBWAkhVxoIlkqjLFODmCWxXcaHYC5DgW2rt/v7JNZX
EDSqEUmITFvYhjlhy2UeARGr42hh4g4zxpSRTzKyRdBFdNegY+Td0thNy7E+4jZesRC5qR0KPTSi
E2pYh7KobdOHxalJ/AAhRsVZvjJPs0kwkMYLrCgyXrNsemwi4tgYvzFvkczsNSRUq/Y+JNYJD1hv
YptLL6JPBJKwRY6GjFRoXqSMGT8YOR50SKQavX7gIYMsyQ8W5UekkSX6ceb1PESIW8BlmUhPGm9i
gIbWpjk7dXYftOVTBQdFNdfJ12CUM51MDUq1GpnqNTzlGUkJ3QYsnXOPwdtICYxo4erpKFjlybZR
QFUQP+ugpkMMQ/u4VhrWGsNzxChuXRZoFWoTmY8dE9dW2BOp9I03wwi9l/L9IffLT3bvJdt5a5vj
Oa+g8zUwVkCO2RohyzVMRtXSYwldFmvMLIc36zASg1j675HT0gACkgYfZa97janBET2JFiHM4vb3
FiRbrZG2RX6o0HqodXgi1NCbSwvHxIAth4abNRYHeVoh3GvfwmzElNaO0xoV2nWicToJV0cJ1XBO
Ie2c46ixu1wDeOSQ70eN5IWazZutWGuJMBiG/UeCevpcd+WrhOgzIfucwr4diVgDrGGuAf2zNASI
OPAugwgcNB7Ywglm8IKVBgf53Wdo2+LXVkOF6WI9d+W4t5hluqHc+d6QXOlc8MqyFsa/Fmxm5O8L
FryrENqxGt1TBMUoNM5IBVTz6EI4KobVOgE0BNemCg9teCG53m74RhFTuPZ+dvhZWTget4XlHpo5
eXB9kR8E0xEvuRvrCe0kzib8VN7rUo8jm1p7uQptJixEiplQo0mrLWy3tSfS+0w1+IdzIrNJlJAQ
8ZjodS2CJWl4m5TNb7yvl4SJstTCGWQ/k52zsAxR3DEtXLZ5y6jYGRM2p82M2cXMNvOUtXSS9cch
Ku5TfxLI8jOUh1xp7tIB/jTQBW22M+CYbLqDl7E/GGuywHY/jzduoy5N3VylKid4KpxNFRjLprUp
xsqLL4ONP8THE1UNAsOPzO5D7s6rqfKK9TU9GPW6dCJiplm/Q14/XrU4HVcZw6n9ODoHuxVAs5hr
96SAeZ9Sy3ducVyfoxr9ely05EGaUD4g3bu20vEhTOANFjBhfhrmmplrtImWkjAAGwqHtNRuEmyg
BCZJsw8fCukPFJzxIq9j3KbB2DGASOqzl8thHaPQP/U4jTZBxEzUn/Gb0DjFcDj02LpHgYUPjwWX
nFzUOIxwCVmT/YiWae9O++Buiufboku2FLbVawoYcEaNDFEU5XmunxWnzgTHtbzlaTQxIjMruOk8
htrSra/CrCp2BF7wwaXITfAeRk5+SryxpjPCiVHPAwk7xR2Whi+h1b/7TRudkGtTLKYyluCq9Y+B
Yn7v2H6z8af4PkgVzG49HroBVLRKsX9Ukf9oKAbhs5HUBysOHsldkV0Rd8KmQ61lqJW3k7HKjeGF
1cEzc2+5L7udNCqmbikKoaWhMyicm2SfLO1TkD7zU2wRgPFyZVFxkj2LKItw+DatvWzb94mkH+VJ
tchJkMk8W3UMcz1gHg5UQOSktn5gx3hwFWUrYcBsNu2f/yst7edI5G8jEapy/rPt90Nd1rH6d3mE
n1/1+/o7+E0gjGe957IC5/OT0tA/inyCwCJJQPcyK2jSBn+fgHi/hVD9gp20E3ig/Pyjv01A3N8g
JBwW44HHlIx/4Z/ZfzPp/fMExAlY11uswBm5+IHDEv7X/fdcjaIwKATjg80R22DJPgI69+aa3omm
CC7YrSKKVvzNwuc0esHxOu/ohpPmiHhd/jCj2lllrn2a2KOvkrj+ETfplbTwAXkTGbcgOMcz7iFa
AD6khSEwLL/GRVof+hoj2ZjyCYBrr69qb9f6dwh5ygvijaObRa8NGbhVrJZh76r4jqMbA+1W2wOx
rYS9Mx4hfxgIdvnBbIOviz9jCMekfJ+ifNkqGX7LeZrHc5pd0Am/DMJkEq9azhEVxR40sPFw2YyD
udyisDKbXK1L25j2OW8quBILXe4032oXvBXPYoereJNbgCuBkzcbycR16KtXOXEampuJ8p7hdmqY
vLKut7yT4S7FPp+7ZO+k+Ue84Hiuxgd0/upkLnfp6KBZyWJczjzYCnu47i0CCwtlinQZBGvlAwNQ
OhEYfAh21V1c2GdqyXhs9jyIrOYWNGLFotNHPOTOB44721a7Rnq3vXZkjQWk4ZA6KhaA4VCflagB
COrlEHdYAEm04Jq1feoxRoGOOI/fej6bjJJ5d8E2MdENodZicorp67upIw2l2i7fegrr9lQ8xBXP
x2RQF8Z++UpJNNEun6xJaW6HpUVR7b0lFPRsFgghx3eLg6WyST/ycDM7LaHa4KQGpVhdBxVC5ijc
TtRHTd6tUjUUtkdpVD7vUdOa5OTcCtMPURF0ND9GXTY7Wezvl9H3TuFoPpoDYcEcZ9Iq0ZscQ5Rf
QnqMLKdoqTrwHn2WpzTh3ntugUa67li6gHMYAcWYRE27FRaNR8x4BnJSLBxpWxBVYH3Ts8dBgk27
AYudkAQe5gfII06/Lr/XzYLIoubgW7IVitkkuHpNNLIvSoV1FZCSxoxKeNRBUkJxL575AUAqZ9up
106pXkBFDhtbz+/QpQ8ZTioHMg+h2WbG8jOYAVL82n8spffdMS2bbRIT8snzrgz2XolegCV6FZax
EzP1cqx2znT8hBs5vwZ6eRYL1mhuTyaHuOhLo1dsmV624bzDbKn3bzh8MQCiX9SrOVeilzXmbliL
PKd/Dg26PROPXTq4kBHEKzNgNlqHDbpe/E16BViyC+zYCTrsBuOx2XhOMu2ElNHWbOa7KEaKn0fd
XurVYtSRas1/TGwcDT82d30Sc72mZadnK+mznYwT8x3b5JvDJWfj6wUmwQpHpTeDXmzKdk5WSGjv
cr30HPT6U+pFqJn5xb4DgdvkrrgUE0eNylIvcgqLdaZXqfmDyV6VJHFAycn3BJfyGnEHQit2sMF8
9Eh+r1I4t3WX+E+eF5Znte718nbCgxKXEuOgai+5ksNuiBbFIdC+KaJ03LB0r7Z86kZ0fbHZN/Mu
Y7HlrmPj2RubeZMpRJC91+xqL38ZWgpb4riTN21QPfu1+p7IRVx6XrOcddUxj6oL0rmzmQNoOPF8
59vRdGAhPWxsfYyffOtjmM2nQonwizu+u91CE6Jxywml3Yy+pXhEBfRcWfIW1eJEWZFBH4VpbhJe
NZeanfftpKxNFpTF2aly+oJGZ5cWAlUYpxujGk5qwd8r3faUOO2xagLSN45Hu9LSPHRu63G2N8mW
NcnD3O6mxbmwYsV9lHAc9OwZuZHa9lRkAzfYyI8zQAtpFPFG44KEKhfu0WXRs39qjrRJmUeYpG+K
l93NNOH66dHOGLSj7UxjN2TsSjOePKj2YSbhGicseClZHaNW+Awpn55pwylY88/VgtZHNCeHi/LO
8Tt7N6mWtwUtRLwPy6X1D5njXU1RrM5GRetyFygelvKbYVj3bhr23E0pkfPtDD1pTZrJTkuSSzR0
bXycRavCYYXZGuZ7mgYfdpbnm6ym4abN6JdxMSnFWYXLJRw33cKPNO3JQc8UZ3JKngG8hDjAkr2P
ZZ7vY9O+dUv/vp94uscZ1cjFbO0awCV+MJJzf484M+aAGrah3Po8CvDruS8mMpo9B8fxqvRvbGlb
zAaW8Wpq4ofY7469RXtlgA7qWDq4hwUmxs7AKSpE8CJiMrW+oztgUhx9NDnd+3HIh2Tmgqv62q1Z
39B3cdNGFlFgHbw1AyvduiVL5CLGgNXyljHN21xkuymo0HA65YXM0H0wp4R7gnSfRWTWB8vmy3lo
w60Yr8VgX802alPdqNbpuqZ6ruO1FZKJyhq9+avMBzczo0MaHFqZnarxLRhMbHxzddPEnXU7GWvu
zsZGlpj6Sy/4ogL7e06uG7M33W1R3GpNxImXOwLDFDl5V1ILPvHZHFeOeRxyPit64nvGsCP7A9vk
Fa8gyZTKiHPUhy+RLlGDMJLbNDaOGBPBv9wv3jSpbUcrFH9LbzemyXNs4pb12mGnm5oNXA4bO2Zy
QUHBgN0HkzDEy49Pl8Gny+DTZfA/5zL4vJ9yPyWBjs2CjfVfw9mr9/a9Uu+/3k//+Ko/rqdUEVJY
G1jMrJwg4P73+/WUyLowiaybZOA9YZvur9dTIgUm9LbPjt53hPj1eur/v/fMej/xayqB4rrSLDn1
t7pmlv8wfeG5buDzl/j1evpZM9v8T9XMhkVDXULr78cCkHmy8h+lkblre5bnSItHI6r+VqWDhT9s
7qXk8jRCZibyo/ULDqYBZh6UMT4C0w7hOzPu2UU+CU//Vgb4J6O22/VL42P7lBcEScsaAYqzMsvm
x0gJ02QLXO7mfSe8C17xnM9cPPmiEq++Nz7HIg4pbyGK3tLSi/36i1y3tWkQffeCFYmjhDuhIj+D
B0gOA6cuoCY+woNtjBpe1s5EN9CTq5l9mULv8+9HkfQ4bUTPldO92gw1soDYea8BIQEp1GtkqA5C
sG8Vf/c0TuRosKjTiFGX+RY8d6fZ02JdaBBp0EiSBZuUwigtGlbyNbbkwy8pDTLFWHDAuri6md18
QqTj35pwT6kGoDh4UC8KEtVV2U0LI9VoWCqFmkoj8YqL+Ttm5XOisSqKJ6nTWqKDgrgqS3nyILCS
ZzBQfnwazOotJEnYt9oRMo2zMc6RbiNguQKYrqCgiyOA8ppS9Y4eYODHTzmkE+hOt+nOSadpl7ZX
DqRYnhN89zQ8pqDIPI2TcSBEGwthlkOaGQ3IGT+tZFWMXw3EpBt3yKkv4b8YNKgmZfsBOWau/Ltl
HgZeOOON8BHSpxEttckcpNuBcyAFJpW/ayxO+KNFd3xlpQ3HZnlta2TOhZ2L6XEVXGc7DdVxZUh2
uN0B7ZYCMWuXXMVUn4mqEA+eYR9lSW2hdJP7sjXVJoPcayH4Io3yteV5jPP44MP49Rr2i2MgwIL+
Cd8IDNSN/H/C50KbshLxzO7Samxw1ACho1HC6DFuOBZKjRhGGjZkqaUMSpSqD77sOodIREZ6Kri4
bf2UMiqpscVcA4yZRhl9DTWagtlITc0dZvP3tK6to/QwynptJqHV6KHTeGQRnaVdo8DV4CSzDYo3
4VXRBiOq90JEVq15Y8Jb2hq8FBCYpG3k3tFQZoKrx5AiPtR1/2KCbWp801HqRxHTg+2H6gQRPOMq
APY0ctuFnIRQ1CAo3aFQqxkvCZHpM7QBZ0hM72JphHTRLCkG2vWs8dLKz6r17DUUhvADEUubAs52
zfrqGGk4tYZSLWlYO3dY/OO52islL4kGWjPI1lo697VGXdnfYZlmoRgwlSmZzgg9pmmwmmVj/iXV
A5xCj3IsPdRJGoX7QnknxzS0b4QEiT9bP/I8ZHgVTtW5KYha5EyK2G8cZz06Gj1y/2RKbDvcxiT0
NrMeM00Bf4bo21uTCZTQoyhq6vGWMZ1K9ZhKKPutZ25lZQtOJeQWCxMtMDFet8y4GFJ128m9V2SY
qIFkDDbrgZjJZEzoEVmqh2XQ7+CU3LcG5mhxwSAjIItQhTSIuQ589lSGcjPIeDnAIaOrwK+iR3OW
HtK5elzHN3zd6QEevcLI8NV8QEXvbz2mfIGobnO/GA+qqs4Jc8C+uguoE9oD5a8JAv6Y9cAwdbtq
69IdNwfd9ZTX+Ogoq0v0mHFZ7gJmmyeL+WMdUnowJh+ZHkxmCFX3Teae2v2oB5dKDzAZZKYAv6ue
2WZKhCUgPrTJ9NjTZgs815JNIzWswzzeegJa1TSGAFsX6hiqJ9Sajp5BD1RtBqt6wOrqUaulh649
01cl/BdiL+klAJqemc/ShZhvpR7ZKj28XZjiJkxzCz3WjfSAN4+RP4V66MvjmDbw9A477LCv9WDY
YUI8MCke9MhY+nedHiGPzJJboQ7zGOsqSMbMDfPmhrnzQMmzo6i5MZezV2jIWI+oqdK8op/7B6X1
IXoZ9E5YXyiWqn6k2XAiXcqgm4m3+XP0zQxce05QyHuXwqvKnRnzE4iTj7FVYvtp3/r/3b51/T72
3+X/KvcWIisn9Flo/fUN5PCeffvX/2Os0uS9/cdryO9f+gcnjLHKomzBM4Vrh/ixfr+G4NsKbJdr
iOXboWvC/v79GkKA1AugdjUtjgZL34X+tiVjgcaOLAwCUgps1oT7z2zJPA0j/5kT9m3+LNZk/P1C
wff86zXEJIgvyoYOPAAX+hDy9GpMa62l73nEwO/n7oNwzYdxyN9kfnT66U1OC0vgMr1F8LR1WIPV
y6MXQt4bFStiW7hX5AOJdsblfZ6S1iDZhZTLY6pZ9+Wbm5OVrIdTRHL9KPvm2zSzvkiM9rHQc1LH
nO/KJbdXnjteF5IIjjERTTAZmIeB/FY1Q7pr1e6z5vaz5va/p+a2f0YgMR48DRkIaINuUD+6mp3s
oEEEoZGEuO2f0zmD+6ieBw0teIaRbYUGGVqNNLAbIIkJ5EBMDi2n9UQ2hiKSNNnbjU03dzDSzsUb
aUUJa54lUve9PWVQFJnGKUwNVtgQFgWkhVFxc62jR6URjHgBxliK6HHJaIIKeMttuxRkI4TdCGA4
yBgwLDc5yTWx6R/dqrbXjOVpAdT4RwQHksGDuMWdKggEsiSP16lGRgzYEWs4myYVsfzdWH6LuCAL
O9ZX+UQUsDBvMAj3BK+WJ6Km3Tps/PxE7wrTfy41dcK8vTG9ep108XZKxtvgxpv2nFsnqr5BXkwN
v/Qag7HgYSjDsc69RmT8kMIR6p8Aa0jHMq0HpUk0VONrvIY83znUwE2j0ZtOQzilxnEsuBwbPieu
mci7GtlJYHci2kUOUdBHm1yDPc0yGJhdp62A+cH0cF1pCCjROJChwaBOI0KLhoVYxML5aYCIx2KK
ONYlVwxcZFvULfXTMF459bArqVLfeslSr9/qPirWCc9vVgrFfa2hpYCLKa8OjGvzl05jTUtN1giW
a8OeDL8E7BNm2IujYahJY1Gpj8lPcop2HJCpjkUczzc2l9QK3C0/yarMB7Iqg+y+8ttjWODQQ5JI
aroByYqFcQlqGyjvJ66lwa2JmsudMpxj7KOfqxdCujR0KDwRqAXYvhfWVvqmXmeBhIUaDsu5rzUa
F2s0OCY1Qkb18SbSUFmk8TICkpBFEGdCo2eThtAMaDQ7vfE0nCah1ObaOSS8jLZKA2zmKCiSaUay
r8Bt1XIxi+BAneU1Kgp5pBmKQqvFp0uso8VZ4gcUWhTYYQxMIvMiBnXIcpbhAU5BE7fgVDbkdQvz
KZ6p68iotofOuDdMyVVdqwnp1/s6dVzYWF9ofhHRajRZH2k53efqbGvBoUnz9MrBeRhr+WFgt3hL
yq+J1iLSVnX0S4ogx6W8cgJTt/4e0sw2V/22HvkDJWaRVa9li/1C08Hc11+dl9lZLVrJiG+YpL5y
PiIbXSP79HRnVfkX362Ho5frZpI2QgvY3Zr9OdbSRyWqcz2FBp+f+mKn1ZCzpyWRZccAhZy3L63t
KHl75Mi2cc4aj4tFcbxj33C7wSWYymQNfVtsDOrqdDh+2v5MJNPRdR7a9GSgcAMjZdiglZY9bsvG
sm58tj77Beulq/WXw0DWr9FKzAY35oQi86cqExgu0fLMRms0jRShpo9Z0226E2qRO0rlovUsqJPU
MhGlK5069CKiRfmNdYQWX9QjWSu4ylKjQv0ZBbNunW/YA6pNVfA08cr5IxfmPR7ehssgF3S0M/Wu
yKpvJUwomvEU+NgU0zaRRb7yRSB3wJdo0avXWRTfPFmsIxoKmXokAGuAbTLJt3bS+8T5AGYis9Cl
1sbJFOIuGjq1i8yeYF/a3rVuWdMySz0GBX8whXTU6C+BiikNsrcpD5lmPNnCfqDyqdn1uf0s6MHN
rBAqOfXO0MAvZhFjNayabclchYMG98PKNd3jZBg3ReJAsajZXkf4da4nzDz8j5T5dll6BnOO3eys
xP4y+rSP5XX7bZZUGBXgKavZdqadY/QdVoLkmzmT+ScByibc3MWluksqj1IoNosXRy2vXuVxnc/9
H156zO16OlDRfRzcdI0R2X3OWl8P7sz0up2R5cytjp97043ntXg4owUduMtLZzX3hi5SDXt83z3m
0HAJdmW97GKhvtLnczM11G6rkuUi3SVGxu9XtLl/aqVDWe7MN7AsxSESnlqjNNwI1o6kuGt25fmN
oAvZ6nibdCkv/sFgiFj6M5Wi7IsV8KTLnhrntAW1WxKyrVmaghLwl9p44aNZ4DTqpyMKCMkwTJcc
Dth65plQqEt1mNlG97Iur/pBuhtF8fNKGEgrvK41D06qOJfOFD55Wl0/EHaGqNUCf+pS8qkwgCLL
g2hVvO/hhcsl+kpO72YOm0PhMO+cJQ+QMJivC78eWcYOdwhAb1n2nhze4V6Pg7WY029twxkTa3K+
cixQYj8sqDD0I6q3cUdlA5/an3ucv3GGfkg08a+vUW/vxT9scbgPaV8xX/P7Gsf/zWaN44aOGbhe
aOsLzB+UoQ31x7qGoCX/zq9rHP835rheGJC2FKEIPf64v9+f+PN1MBNq0fcsX/wz9yfWSH++PzlU
RtoeE2gXnBHfz5/uT03MqB55GY8FoYgU+1+GINunU3yq7VFuSzWLbciWvhdnZnct2u/6lZjFsI6G
XavX+sKuz/UcW0fcrAINBst/Dwqgi7CPOqFzorodcTwTNKav+LxgB7BhfWk1TGBrrIAVh9SYQQVv
EGrwoB7feFedUnpc0eIfik48jLjP165PWVql4YVWYwytBhr6GjymcK/EnLwNCcmCcvZ9Jtsag9BA
hA8Z0UJIdFN9iSvi7Z2X7wLjNtcoRYLEqxgFCf3F1+gU367U6MUEg1EuN2lCpVAOTbc2VF4cBte7
D+seVl0jHLaGOaLceAkMqmlFMN2WVUTRQpuKIzBas0mgQWaokEjjIY4GRSofDzPgCCRNsk9hSQIN
lcx11m7ThpNakSBKyccEsh4Nzhza1g7TPZNIp9o6kCrw0LcLjji+qfndpiD9MEnqHNVycZuALxpf
koR6tJkGoxUitQ2zwxLKcg100V4ztQs4HsT7knLoQPcbxYmXrKHb33rIk35om82S0AOX02zehldh
5XwfFyMCTpvfJpE9LB1uGsMKv/dD9pyViApIrZPMQVfDtoRyUE1x8h1IZbGpGeWA5V0gVCoy72ag
6ng1d1mxH+g23rfSQG5QJTzfQqxyakBI1EoT+7zt8bugCiojpL63KVdUmaL5MKAJD2VZbnGMn5OA
80bT7Yaie1IMF9dYS1JQUbmq4mJbtZRGSdnEW4aMu9LuLJDzJNwJG9HGlKFL4f5j5O33pKdfuZjM
qzRuXksq6lZBF5yQ+Bg8/sNDFCk8Cov4LoprvLjk2IuLMdFekDr82ZMTPxft+EyXQgl84m9ahfis
i2ZOQN1eQNqughTbVOkwgvDKig9MXIAB1OIscL3Y9KGDPlWryOSjME6mW2vq4vd5uFX4joH2eHCr
IrEhjrrskIeC3ydDBDdKt8loMd4kGCH0hDvOMzRJeI501Tq9EBRbTbwHJ//BG/HtO3boHAxM2Iuu
svx5bPfL+WkkeYTkOxOXkPbFuW++p27/wBVAa/fg7IyCT/WoMW/qhZ6KrjS2ZmTsfEgtz1po56OM
Q6xsEW2XFPaf1/59PMYsR5yy2ZpD0Z7FmH7nlCVmmW7w9DpbGQwPpKeiyFunKpt541O6O2DImlaj
FN2ZyvaxocDPK28R/8V4h5fn0LQ8gi3Om6I9I8B/wEOJ8ocSjSEq4MTZ4p32toRNuE3IY44VKzac
gLIvxZ7ITued2U3HaiH6kkQIqJ1l6HfCGMPVZEzDvvLd76hc2AGxIb2XTTvQUOjF68YOmtUU9zNG
kozG1EEX10ztm0XLzn1hinVnc/9jsbPKkvg5qcNwr6qaVV8JOdqg5Zry8EnaCAtL9l2OIW5Eyi+y
q5lY/9yWtI6QaxajOy7h6T6o2o+pi0zu77SZl137YRWptTH4dXoUi1wHOUvJYnSvWTajm4QLbgZb
rEP3GQ3HyQIjE7QfLgm5HpnhkYy86hwY8uuUJOauTqMnKoDPY5czLh/7c9Caj6rNjF080pTrtOqa
HT/yQKtqianYV47/2Sn02Snk/3d0CtWweLGG8iaN57UdpnQSnXgys+nO1hCfsQzbAaovhe5jClV8
nkg1dsNcn7IKSKC/PpDu1b/+S2tcEOBXBqnOtq7+NN3/tz/gj9NpaIc4nMitUHvPI/WX06mD5dFF
wRGEApzolwxM8BvTfvIvLBn+bYL/x+GUw27ouoBHpk2/KP/0nzmc2gR6/nG2L1gToBPBkBTgpgr0
P/+lS2N0gmb2x6lF/sjnT91wUW/2ZmggXot2FLNaZrmfqYBvShIrVsR1lPXujLasVZtovAuIK7qT
frBT58LHfV47O8YnO3cquRzVR8eLqNK1D+D364ChVMlcsqCyp44Ov/wC/gOX5c+Q0T9+J6w8fH6W
oLch/2mBZf36neAoEm5iylb3OxFqKe3H3ji1Tdg+1cXK6EebVNqEJ+j/snceSbIj6XbeCo1jogwO
ONSAkwiEzozUcgK7EsqhNXbDIdfxNsbPq4vV1d2Pj1YTmvFZjcqs7s28mQgA/otzvtMvn3nCuTfK
5ToGRzqHS71S/3lyZ3Zqogyqybbw3WO2NvB9TJXu+ppJ47q+E972vfcpTgyPI9HsCcCE1U/KTfJz
KO3Q4KgnwomtsPkN/Bjb9mzn5OJuGtW3Et9FVzqnOh2PlkOimu2cyODAQdLnz0Fmdwe7OZopXkJ/
tYCnEXxPW8+gMDIf6sgMTgvKfCNiOmpZ8lunlfVDbQ4gBj0MDMZHkWumo89sal3wlABGJgaByky0
y1aUAOlKi61wJgn9TvzmXPfVc2bZcjs7FsTidXXORj0WYZAn9PK2TSSGPe+ZGTKlRbm8czrx1QAX
l8XE3ublofl1IwPTMs2nYpdYVKhU3VFUHW2mpQM/AfnRtATFaWqHL469c9T4VE/mYWhogUp//r66
3r03MoEpSqZXdem4myCOb/mdngqr0QEK/XVeXR3HzHR09trqYK8eh7Np9TdEr/oeIVMqAHVJa3Up
3Wa6JNJS9ObxQXWEGa1gtjYKb+yGAvckLGOb1ID1EvfcZdm+GZ0fjjc8UUMSFd1nu2ypcFwR5mcR
w7pNM4qSOEo/esoqQc45zpcAE8j0DpTxGzqkMCLZL/R6aufJuQwm5vXK/SEWREDkMe/yOLqtqgwc
Wh9fgnI+dfFyLbzmwTEEYzHS66YRBpsIEOtYtn/PnQuabLhB4fXUmbWva+E8Su7gnoZqsS+zp+BF
cvlG3BheUyxHO6uQqKAAGk3vfZmnK6aQl6l3CYjtmLc1a7ojNMs7OFmlcMOqLfa8xyGP0rBO6jMD
uGVvTflLJzJxHubmpxTqYWLkSHfxrfYmce48eXTWvt5nzdKjICM9vsOT5b2tBiL8ut+uDtOW3jDL
fZ19EjMbTq1NonIUZqq8t43MvZLBcTR7cUjxG9hzgr6kY9xp+MvemONsZ6qqQieDK1Sk5QcWeWRy
pbudjPm+qSZrh26K7NthW1nq0W38QxJE3DO588papdjkssOg174jJWk2cCbTvbV+FhNBbqMFcHnJ
73N18upjH8NzxhBkQPa7Q6rz7taIKiY3fovQiERRIk41c66NOQ4EVMeSWWw13PepwGeDeim00OKf
WfJsTPtDSHFSs1sdXa99Eknjhn9FjFv/zyLGa2tlIFvvZon4Wgrr2nfWZ7ZEd1TgT035rR/zm8bK
Xv/KHP//K3OcuTBv+WCbAHasuuyW2f/ozK+kkMMW1b5BE3A6oqasL8nJa0lDL3euTKFrMh8LjHAR
YtdKIkdruskFvem+6d69ojlO3bLVhzI8xuNIUHqUVuRrZ5upGw+pv8C6FbuE7YHvYqUshh00jb0x
xBfdT2Pa3aXpd3K3DtEkkRhwfBofXnwTzR172EvaP0v48FOKknUlumlkrpKBQW2bMM2tPcjD3bh+
N+afYwtaGbXtGB1See5GDPcsS9DuriORVio6IoI9u7lHnhgGSPjzWXHUZVRO7uvocjRWycnvl9ti
jR8BaINrfEUcvMtdIBnmhiIBMeqjPfzUrMSi3I2jwQw+eB+qPmSdFHrgt7sCgn4bplF5EEO/TQ1z
o38qXephMd0gzwvJqQp5QzdEA6bxTpTeucNShjT+s1XmsTFob8Xfc94HBi/pQuyjOR+kbE5W5Rwt
1ZzYisCqlnHEaAGiBsMKPIiXoY5OBddR9tExMePDDFB2nIJt2RhsUYZd1v3Et7mNVxuiRhNK4M/m
iBibc7gkPCF1C0YxNw1XefUkr+g1LOM8nEb0tmwklGQg59e7LnPDYI0eCC0lYIGyoDEppqqtFw9H
dh9ncUxhmeRWsW/jMszG6Nn2BfvQyd2OfwXV/xVU/38NqicpLwit6+omVHCV/S1pI5+A4BE3ucGO
yRDy0q/WtGX392Y7ZMDlsDzEY+65NyUeUFThwFU6z9cU24MwEBcPMxOt2E4+F7c8dt7y3NrZez3a
63l1SntDsll+F+FQdiLK3MBwPwIne1OeSLYk6G0SN5jYDZc3ZplggB9SciYGOe/6pvXDtXJFSKUC
0b9wT07QMybMD7UwjO1stuWeyXfTGEk4FFBiOzYHVVbfz5FznKtPkjJwinuoARzkH8omKK31L+1S
73OVtZu+RNjvGPJ55N/cJLL88BSzz961Tn9+5XWbfgMQX/3s/7NpB13cQ39occMv/Zf/8jeUqI4p
/e//df8j+7f/+c+qwb990e/mJeSH7LawJLumngT8PldgeKDXYQGZKazJ/H/cejkQNOj5+XMUh/+4
9XJ9voi9V2ChVoDV8SeyJRzrX1SD0qOl8AF5kNoobclw44/9eD5LWrVgZbWssuCo3OTVmyrzLAt3
2tGtVgevsOg/eaYM3CmIa4JXt2zxUWtK/KSI5s2j46D58atOQdZE+Qy0vIPsaDf23OxmD+MimPxH
5BFgx3Vzkie4SwpPNxLa0A24vtcE+7hKPot4Xa5G5xEmTa9lGTDNCstX7+rUBkkZGqYzg96PPjIQ
+Wb2TWhifrFaWLr9lTkCOH2/zE4542eimx/T9RCXGiFhjhvsC+i/4PH763q2U5bVvbwRxuKd8hnQ
llKfCqJ/mhbxwbDZFKQ+qe8svO8S3bmgwSIuRwbZDjzzbaQGSpYmSAmRlnCnmWVAqQJEH3kVoRMd
AYueEdCx1upJmXJXRK1/apfkA9zsp+E7X7t6QtTe4wBafqx2soaFyDhhS3TbqcAHIy4qM63dwi7/
YqNeJ7+hfG+ynqDIUZVhQbw9PIhlW/Zbp+0nBBZsGEnxLeE3nYUguDsf/Vs3wjsiMpZxyVA91m1+
MYZ1PoqiJyCqrNgByYllUWOHphrFCbfHfbUkr407v+ct1Pd8xtrMO61bUgH7ynjvI89iscg+Ezse
DA4H/YsM6nErfVz6ZtntUhUwvKkEfX1AALF2udhO153WOtHgi9sevYRahAvGv5SbpPWde5xSF6eO
I+q84EPOY3TEBUPKU0nJV3hDsw3o+ws7yV8EvoEsLY5s8c2TUZc729WpHF6wpXJQZwgTT8DLyOuY
jKNsStp6w2n3caBuqgqCdeBZl8Yg16oVjmZSeOe4j66OQnLlSXxkI7Z6ixtil8X2lkIUX0RHkDiy
NHwRfXNaK78/iRnjBZ04Dh+/ldtpGR8IBf30NaKJTCJSVQcEO0G8PADK9zZ9y61uuBm7NB+t2FJZ
3wmffKgFt5yv5COzJIxW8NqSKIpOHkoNYhHkeegLjgTH9HdGE109VVb7rnFuwAGSq+07D0OkU7Js
tZ2n/HF1zZ+Yq4AFmOW3yO4vlfLivXTHXRaMD3kKd0LF3s+VYVSUUwzjMYh2/ZTvat/cwt5uwnEM
7jIAF2ekWSDNrfOkVvswgu4iqzaj33YxgXmNuWskhDt+kTdLIvY7eGOH4cyRF8P0+z0DAJw6Q8do
G7nj4q13S+U+L8EQb4Ab+CeEl3e2nl3Iybd3hcMmewFXPzUE0vfmtLW9vtu1DoGzsW2zgXtA/hNR
b+YwvrqtEdNKIgH8JMCnQBGVH/1V2mfHXK7ojTe5MO71T3/k9jS3XczZGBikzDr2hIoOz1zXBmdl
I+Dp0/hY1tc+6WyyWMRbA46LfM0efThBn+kc/IiN7H4hvGvBHLPBMgghrsJf7xb2j97s0XX6Cnfa
TCCPFXQBHx89Syc/rRj2OjCmfAsf7zq6atniuwFxFxHQ6ZnVfQ91Q60LzD0lIaDL4HnJCugpEqS5
EB/E0y+Hqp9pAZpba0Qy1ur8CKaYAFig0gUFj3nqDOxVmYHJ+mOpAlw51CHVSGSN5RXXknrEUzwQ
zOR2/ao+5qLr2DXLdeNnhMrapVqPbjmjsKvTz9lpzMs4NmxLlbquI48Xr8J71Zbfk1awr6vOYPvv
kZIqYpZb+5o15nCwutnbSVSC0OewNs6pw75Z/CSMbUG6aJIBG3AXO7JivtmOd2tUJtwWxZe+EAe0
nlM4L4oBVIu+QES5eVS9/VV1601eMOgURvu0tj9AiWyjuHdPXhVxGYCrbAqz3iHzqw5ThRJwXWYo
B3ZzrYVzWycLnAvefa/VKD/U9BSPbra3dYK7a6/b1lYn6I23gV7CxnEA/Iwbf6rK+yIZ+Vg5uHhf
woaqBxSXxNCgYvDjbT5z42b9oJ6SlfA5Twri0wdSXsCgjLyzMrgoowakdFjCYo1MGafxhzGpt6lO
mjsrzslihK/SwVlJNXBlARsUTvObo7FyGsnCyhFdRU2/lY40y0z9QLfAcLFYUDMOBevSwnepbYuE
k77ZS+c91qEePukeaSKPsTG/tjA7AsuQoOQJAuFTeyNQeomn9oJ+ZC0jxWjbSZ9TJMxCh4kQ7Pw8
mF8xJpq7WseNmNM3U8ePLBFKZx1IUpFMYrT+0Ul2FtoOUgyKV2B7028347B8sYf5NuuJ3mWuu8kU
LwmhI1A6EXTbdhqGa6KCnSInJSAvxdHBKWa2sItIDgbdMit68utsWf9YddyKMRK8EusIFmJ4Hvtf
Q1lIZ/GVlgtKuFdNUZxqHeEy6jAXEv60nda/lL8GvWh/LBwq/r6OgRGx2+LR6tGjGLwGzT5/MSP4
mUCYdo0Okul0pAx+8u5+mV9NHTZj6tgZ30i6bVe9ljqQJi8jc9vYLyZJNbWOrElzUjkaHwedQ56N
MxFso3TEDZ+ITeINC3/vr5Xd76lrXvAf7uyOP8Yf3R/XdL+pyPii31w45i9kggjhU0w7LpUrf/Kb
iiz4hcw1SmPXDGxtwv/fQW3+L1TRbJtcF2mXR839dwmZB8Vf+MIEUyCkK/0/VUxjg6VY/gcSACey
wIJjAcriP84/FdNlYq5tkptIHlo2LYv7lbQy85h0s+YZjbvOTZvNJJEnefPTbBBjXUTuTROp4mRl
p1kC81XzXT4Hw5vdOjdKdtlGueZwTKwY0C5y4k1uErNTevJrksc3a5PerTmjLJWkP0b0R8iHOw75
oLoOYzGd16neIVndoi0iRGlY8027Ot+stnlap/a5q9Q97xa4d9VXlZivSQ10tjXHVyO9UWsdn4Nc
0CFXNSlxVXdQzPPCoGrxTPbi2S/iZ0CSZ8OSvAPW8uYZVtDBHcU5K+dLOrnYd8cvi6xOojknk/XA
ofSEUCZ3qleTOosS/4FlxfexDK6+0V4Ckbya6Vsi0odEIDlp+5/Cig7MiV8WtGExBDTfrr7OiELp
qMU3Ms9enHqYNpH03nypCT/rh5TJ1eyzr3I9tQkYtao0v2dd9VY1yz0Subl037kLmO+Z19wodtM0
IFsNuuYiVfwirC4/Ee1DHH11w7/35Df9O6X5R6bSowU6V3h3qpIHO7Yf0cd8QdF08ubeRC5nXOMV
pR4UOG8yP5ZkO7ct+FyDFJSqfOrq71adPPdq0Qn34qFNzE83cdut1bd0N8lYIOAm9LuUy10cryYV
zIiokMDJnODJOrHuhE1qVxdN2iCNQAyLMSQz8irjXidX6gxLhzBLl1BLS6db9jrnEsfCqdDJl6aD
9QqpFoPYNqi3vEijiO1LRXF1IMmOzFJCNB2dpun75GpCBKO/0dmAFqGbpk7f/FWuHtfE100fpc7n
FIKkzonIzonoziYmw3Pp+iMxPvaRzZieAr9xjYOnnOBPWyeA1qibQQam+zgpv9HCReEw9uSF+oeO
eFVjLtET4sGZO+Ou7DUhgCopjAgdNXX6qCSG1PWqV5dY0oJ4UtnQ0pVtdxgJxNn2SJV3Y+xvEQv2
x4x405yY01rnnbY6+dQhAjUb7oemvlSNnt2idVxWOHCOKr80Ixq90myx2PbGMXCJ/aIZpi8lbNWd
N/Av1UnpFFZb57EubnubxPg1HLPhNNA9q6PzW91+4lMm0TXNxltTZ7xmOu21nLHRz1ScupbsFxJh
HZJhdUKspbNioVVekqKutm2ywlDtStSPOlsWHPWutVc6XmJnM50/Kyrjh5dA1l4GHlF/cBjKmnCL
R9PRtC/W0wlhtnYzU16WO3ZlJ2q0c0Xo7aTTb8kvutY+qUJKJ+OWDhmEtNDscPHmrcyna0q37Vjv
Bi7s1iNg1xDTbjKz51En77q0rl3UHplyIeTX6byIuI19Q2Cvm1b3mU7wxfnCD0eoL4dyu4vtN6HT
fhPW29u07L9aBAHHNcG77q/ZwF9WnRRspe5NpbODubLYUIpxZwk24RG2nqND1LAicthz6J6IpMwo
d+WjS3wWs5IDzJdla4KW2OXWz6xf3vqqfq7F52QmyPcVi36MVAj3F9SRIKETnanbgxlP1yk6OJZ6
8+r1UuQ1E3jzcaocRgKzczOPDNCSES2hjElTq7O3tky+jXGjeJNnLI8XuuG4CvyNyabRSQuWp/U9
Rux7a/nOvj1mUCHeMowtYcFgIKWwQI6B8F0WFgsRBnoPdYEl27eb78Ocjxc5Yk9fKrs7Tv4hj4r5
5ic4tDbULAUf29hurnIThmJGNyi77WRKPgtiyWwy+PZCFZ+VYx19I31m1AgJZPVvzXWGX5ACH80a
9Zp09QcHjkX21fA06/PD9A6pPc1hk7RZ6KcrV7HKeZTiyYPzG4dVyohl6albQU9/2MNNv2Zi7zhU
o6j2kmNtdyEhiJe2AtgmgbyntYmVof8oRixG7F2mIbnrbVQbgVwOnIHt1rVaItEsalO/b+KdzCQr
kyx0ZnvcKpEsocwDQA6/4jkkwXL5sGA/TTuk+k60nwNubYmrrlu5yUtf4OnpIBnImHVO46KxRd54
lEFPfhyRzhMr+MYFTDEsFsC80no0LIIm3bY4Jom469LseUFDeKqMklmQH/l7v/c/I13e5RUbjDrB
QiHfi6q/SwPUsWyLHBAvI9DjOT5mkW/cpWlzXfPiADnGnaJ5nzkNOw0JEMRVeG8so/juu8Nt3t+Z
LpJkO1dhaahmWw/rdydPsrtNkXCLdbK6k9X0aBqxfXCjko1LPN7WKaWkldCOxkmQMV3Ln4ARvMNU
rbaUoqzs3eiMcZbZgpHxqGTjnSLLc2vNPYYrU25Ig+WDJBoTIUK+USXUwlnye3wF/TveQ465nZzc
3o2m5rEOJtGvEANU3Vnoa5f9WGZfaJx6gBjizvdwAZmt+QU2iw+KRVVhTntU2tzJhMQNN35cXKNB
WSeX9S4NAoWEKZMzYHXzCURjxj4Q6QVLpNeabDB7LToqZvb8tjGdZ101BJ1GwMb+Z+G0zU28iiOv
mvtSOidjAg8qKfulcSJuTaMnm62w8M05mDYPxaad+vVOyOhtoXjaikL+CPyMX1jJn046iEMfyc+m
1W1kfOkM40tXL/c9WERoQLib14hbDgJkD5AiPdKJAIrBGcqDBba7dCDqpGm2jzkbdkbVCZxD7kw+
c/8y0Dcr2BbH0i0fMumf+LWTq6x8VliAJLfM8Ud0JsYLTMJ4vzL+4Z5gSupUHRhyLvCiuBIe+J1h
/eIymHDR2x/jKL8vOstBDIILM/d8d1sa47irp8w+9Ovy00aBgbFMncaxggXq43ET1fLdqx7H3GGC
ND66C+MBq26/pjnSjSYFHuRHYWk6BfwUbp7CbXhVuOdoeHUxdF1VO4WxB6a1iIN9Nc19WI/kTiQ+
sQyuMZJmgEKJSurZt5BbtSMZCfOmK5qBWOETDBr/hrF1vSsD5WyiumU/qab8UInyPkV2O8bje2Mx
SHIL/+bP7xr+E0IKfmty/kNKwf2Prv93GiO+5vfGSEDxBtXtWWgYESv+3hj5v2i7DXYcSQA5OiVa
pr/3Rlhn8M9IsnrlP9trYBngPjVtNhe/7iD+xKIhkP+yaHCEhZOH9otGDGPeP1HSLOqitq7jeYvB
giT03jmWgiNENMUUQvSG7jzd1oH94OvBkTTa8WrVy6s0RgCh7aieWCYcnLR7W7n93SZAStd4Nywe
GEJW7VMeUM2U1JsrMgXIss4LtNP1ZCSxexzZToQj+RwRq2wKXDg6M9hnzCw4yID2b+pZSyID62Gy
guPiE6BK3gGuDnAGrGLAD5UB2YfSvky5Vx+Ewx6jsiUwGZcjbW0j4mWd8d6wo5TJcGDcs6mvTmm+
HIMZn0RQRBguJ+NVlb08tG5wINgxJPFtlyXJJTINzokEAVdnU4znoFsblAq7ZWRItujw3rkP9q2T
JWEemeO5T/18l4GyOVT1+K6WuUYrOUNMLVSxqSih9vhaNsi/EghaC2Gw+0IHRUtbFYcxasZ9Ob3O
Qqk7hrDJ/arGZ6MFJBsgIm2TrLyZGUgzGumQ4C0n9HWhHMnk0LiwLjA+zIxMTAsgtN8EtytosbGR
7p3rD6zq4YbxYl6HrdfV3QOYrq1dOc2jbGg3jcS8NgSlPw/SIWkgf+a74lHXE1TTU6EgoHbTCvaV
HqjoxK28XWN5e35XWkCZda9GFH1dqrTfzwujtcBV37MCESzBL/tGOMuxasmNEPkXpJUkzqps1y1V
eU68h6Dy2dBmyCX7LOPtPff+htQURG5dZhzT3DnUWNhPAoM5zdUtoZYrNbth7lGrZKFwbe+CJvhr
StUfum5E3gykpJkRrG1n5DWfqwoWNlP14aFvFjZTYttxrk76gK2ixt6ZQt1G+vB1vgp9FBecyYs+
nAOhuJU875AbNmCNkiWRPsoNzvRVH+6VPuZzzvtGH/zYTSoc4en7TE0QJ2keRtoo1eiCIaVy8HQJ
IXQxkYhuCGMOG4oGifNyuax2d19aQMUcawJ4vWbvTUvGjEwMOgirOWIRxWJaiTsFPurQXToGgN4Y
3OLfSDZ514Sx4ZcnO+KE7zONPkAEaHDjU6k9xXF6Ryb0RcrldiodgrKt+nvZvE1DL/Yp7KaTb+Ml
WVLahjSiose3jWVqOtvFcTTXkxnQinIibleVfBGF+ewtM0rlot1UBv0p1sDN0KrnqpZfmwxzlNXa
x95pogev7jmmalb1XsLib5D3cE2S/WiYcN7WWFxNDzXREhlfwS7kNwDVyRin15E8SbDNtJRpNfgU
JvW8Gku6Ccr00bBHdV7R8pDMEZ9MzWyg6XpavLRnhBJr+nxG+4Q0wMv9czsUpMB3pzrqjFuj8h6F
m9g3Zbq+NEnmnhDnKoBwtBZUcmbenn1o0RuCM4p945QfUVYewWzvvaaGJecY4IyHkzUheRw6Hnyr
M/dZYoynJVirF5sWNnKneDN4Pb2+Kllqic58KtVt6z+sSJ2fXTrajUg25Spfq1+tYgoJHryBft8Z
oOXjaa2PXfNNdmYUFqn3LJYA5TD+7OkWGjhltV0jSMoqIm9SDEz+U473LXYTZhZrfrXK+XGouW0T
W+HyXe/i1t4aBQ480NSUtOQaB7V/HZKYSPNseKMamPwXKzN2vCdfAjncLWX+6HFF0acW1jTuHH/Y
mYQpAJkHXGZUfBgqWK8EiAS1+xh7XxcfX6HtKBYg2hE8vw8Fjn0yo/n3xXQfoPtq+3iboPqFm82V
rKwSufHwreq8k5FWL7nvvxosBTaNKF64XS4MwC5C9Y+jtsJjYw6wKDddeastYXEKhMsdf4J3+76I
5qPHYdm7K3FAfbSJDQx4HCcNoPvqZox5pmMbu3TtyLCvK5jg0xDzxhIgy2dBwHfRb8icMvGHQZVG
Y7Y12tQ82Cp7ZWnwkJsxUJH6yIjqMjHh5yFjtIMGJWvIx+6K2dmoJfjhDdHZAgY/4rRPdKO8YHU/
jM11MPqnOHIevNnkb2acn35+WzKV3Eifv2tNfJTx+lpWiKk9kzdEGdsnc7YAYNyas81dbTvkubss
ogKbEUbA2MdYY7omLG8R3uqiwlKZBsAjlrFzbhFtA6OumII5sNQyTJFnZX7QDH4tIqbiWVd+q+Lg
s+I5w9R3k8rjYBtFKApD8+Knk9W0iPaW7BFMUrVrcofMiQyzVmXI/hhb8dVPpXVjNvK8ti3NaZit
sjjCsfR4V/xoUs6wMV27a2KX8TZYyyGcbLmbKT4PAfroePHVLZfmhQj2nYX9fb+wlT1FRjhlS7G1
sk/f8Ex8Y86DsmlygXWHo17sDnrFm7LrLWTHOjcWI1x5lH16IWx00bVkQ8zpQgiBXhr7bI9LvUY2
fHVT68WyrVfMJKEbx5KtM0DIJ1evodkgB1uLzXTEhho4onlCVEB/V+5JNche5h6H7Uxks5UR4UbO
cwcdk6X3orffeg3es1uK9WJc6BV5vrAs79ia+2zPF7boll6nJ3qxvugV+8SuvVlslu56/W6zh7f1
Qn4mzzisHazwiEhI4NGL+4YNfqtX+YKdfq6WTb7i/SWg/V162WvTeLocgNeOHiCdkAi4ZZId5gjO
KpCI+djL9MLWsHrEbjNgRkCvR6TarYnaoNCyA1sLEHjCZYsgoQA3rwUKCqUCr9UyrDPECxUqBkvL
GWYtbMi1xMERlwTFQ6qlD0qLIBYth+jRRQxaP4FMIkIvITKTbnXxP7KBWmepv6wyeCsbgOx1tOIb
kS2j02lfcttVtbiPBvkU9R5XvRbLIUcReYcw4znKCuNQIetoouZHZ5+Mwczv3dixjwuEDS61FLf4
Tvl+hrwte5VyXMB/cAZuo6GFoWp0RM/lyLDEyPoc0al56zoNbX/NHLZtSd32PINBpJ9RJ7CzrDs7
v3HGuXxobfdSRq7PsC+LwrV3SC8AvuUzp+kCiDfCZX9cgXZfBgVI1bvJS/Orl3NKlHbNqzbgrq9k
vzBImt7FMpYY1E3rpq86OtLKPcmkC7BO8r9ZFrdFXb5gnDmu1Mi3NQP+U+kKJ1RG+ayUeTAb2w67
Aj+3EgFG51U61xaeSYHmnjcs6fGBj17NMLyHKojmHTxU3NcOue/oSF7TGIGD6dT3xCPkECUsvA+J
unMNAkoap+/O8ZTmj7Ohun1nQiIzCyKxO++uQTxwTtb1HhcSDA/eKLBBE3lI5tbYDoyyIQ05xi5h
aM27y3wY1JgzQZNVKFP2Fx2kxTveUkGJ3nisqqvdzuND43YnNZ1cDzbZJgo+fMG+Q+SZusywLpEA
MAxl4mtsJW2vTbzEzpnz+jbuJ870UC55G/43F49KvfASxstTuzs/rnxgSEt2lyXgfKlas7A2kje3
6r6lGOErZ3gnRgziUY+pKOo8SksPs5JP8JYmw1AEHhgHhKoyv/nrQiJWlvsb5tnG2RiU8yTalTMt
amXYOFm8YeoyoiDGK7PGzbWZZbaXk2p3Sda+LSiVBc9fEWdsSvxbYxDhOkY1m1FkHyV0X0kmUvra
9NN1wQIfJbW9axTs4qBoYjQ+1sjgCJFuBKe3T5NLayZfZFkc0mDbEecmKh6mMn7wJxL+agboR9tZ
idvAXZHIz6FHwgRvgOeFpRZqXQTe08gmBk7Khu34rjOanldLAKDWga+TlC9RT5qMu957an2Fabye
nH7+UtR9vc1ytth1+VxEzISZqLWdxZkw3xljhOF8iHkWZv9hmMzQNv3PxP6+1g7XcGHwECXFlQ9l
2Y4DCBSDQxIMa76Gi52eOr5gyRGlB0zUcfYT85N8cdwXbhBoCoaliDkpycv1knAm6hINXGg782cb
ufUxTeslDKz8ZuqHV5UMJ2OkwikMylFzsnvmwPx6Zti3Kszi/L7yRoirfvLVQydmU43QtuE3WUjn
2AQRk5Bg9M9ojy6Cbxs1tD5MRrZWkZ/zrkIcY4oDuDzgXg7Ws6q4isC96fXIiXMQm5pisyPdb0vX
pvtlNVkLQEYg4q5fjiLKFrqqxyBIv0coB7a+Jx78vIbm6DwTgENJ2BWM/vkNZZZLfk3nEIl+Pceu
CUF5P0bGeJjz7qGpAmhPXn2BC/qQkzVztFv6SlVEiCngi0bD8GP2qzMz+HeH1Q+edPMGMRENuaLf
Uv7yw0m5z9apjHaGUR6ZCIX9UH+xgKdZprnuiFHczWsHSMswgPvF7EKH+TLF7YMsceQlSFFTTHh0
SMZt0DF0K1SyFxi1gvIwBT9EcfILY4IAMSY7I7WQ2lChWHkf47pbdjXkFtsei13Wlk9TYWMWHIZb
UQJfIhPl4sI9PUP9RrxXBvIktQGeDBBxKMVzwszgrzX9H9b0zGf+z9ba87/9j241rl/wZw2Ya6Gi
lVX+70yn+Ca/TafELyTL8ZI1NWoBr+wf1/Yujx0CWJDfLOLdP0ynvF/Ij2NgJCVUFuZUzJT+Dn/x
HIkMFhKn/JtC9k9Mp5hA/cvmXvDdmIAhgZUBAoJ/lMH6ndUXUFNm9HDBwxAYZjitiKiL0vmRmwyk
1vwziTG21DXjJRFnL0VTv/Yjp8gKtCE7paVNVcNNGLb80NtshBECcqNF6515D57jXVRkxGcrY1Yc
TBIh4mxd9JgaLXl6aKm2iIKDyCCh6a19E3pW8W0VLIjqTsMRfOpOMOdFOKUFqrK+OkQlY4ssUMe1
MtrbYaBV8auGlbFK/xd755EcyZVl0RU57bt2n4YWCGiRwMQNSCBda+27qWGPewncWJ+XJIvsausy
47zMykowCwkV4f+/d+89l+sYeBp8ve/RY1M4L7EZ3PdGNuLxecn11D9YZvqUtkPE2jZ8cXiMYoY0
n5WW4N0KAF2YTVJQk5VTGNrlJ4y6L57Dxaed+IEs7nPCW7xo3G1oTUyqTYPTTNv34RRtR302SWdy
R84zij+7lnRNASa6sedLjyK3GoIFBV3WMdTgdicnse8sr6WJlPEvyZNnYooEXnSwhS0gOvE0Vi6e
ntYqrDWfwdvAw3pqmull7OMYezBgM2VG363ok1VVSI5UO+tudxNCFMHJ+WUUyWfoLS99A1gqVdVt
XSOVAU+9G7OjYU4fQXzLzkxhdIyw7zcHLW5eI7qwVi62BQKuGg5btKKhYInu+IO9mmamhCUh1hTZ
QE7NsD8bBYzUxF96EsAd/0UU67ClS45q4SrS9x5ok3MaAOpJdfs+b+w3a4T8Xrv1t3R0x0OXwONC
p7kOfPQQkR+ywd8C01tlcfUtW9y3MmWIw87Zh43FgzV7haL42LXtTZoVoTThIWvTssoKIbhYE4wN
0yJGa/BY7FPGfdFtoqA6JlGOdGK7V4n35eTx9Rw74Iha585vrXsfDMEO0KAYLeMfxWA1Z8peL6qP
tyU8yp2R6be9ewYxszZ97WKRrrCBk7B5ia7tsryKKvuqrcdqxxMg31fdIbKomPPsHfta5+AFNt1m
RUYQK23BkHAM+CnLOy/oPpPQTokB2U9BGVRg7KYRPB0c8xIZatV7ZnZdl4a5rnDqr0c/ui2F4Tb/
pLkJ160D8KYL6a0B+TZMsN9S3b8EiOs9ULhC6HCWYT64wovruCSENq6LotZpRQQq5wldTnNMAGhC
nIuT7i7vJtps02Xe6WDp8MZxbwNU5wmxzhJ2nS0UOxt/WgrWzvBIHddLSi9V8qnZ38ywqq/MDEd6
LEw8lvLQ8YSTVwgxj3fmZywMPUNoekq4eq1t3HNl+iiFuNcLey/L6ExIuVfGwuVLGb7Y7AwfNAuw
tTOn4uhENOFl9s6LgreEOu2dBuVUc/gN5NUdqrK2hUtZknBujl5tRtvAqfN1bmdk8AxkUjM1ngst
uDe+0WyV4+L2b5rZvuljXPKO/jxR2XcsA/8xNjDb1E79XhXDgd8IAbnYfY3L6NBq7S5082ccBzYf
Qgtu7ZqMOz19d3qsVvFyjmkdWE9m/a2qupe8PTpzBxFm3GpWdTKouWrFdqOASKUuhWwOC/5K8iyG
ah+Ra8uHPocd2jXeSc/cJ03ztz0d487PW/5U/Iii5KrlnrigPhGF7jAdLDAaK5WzH8OxuJkYiPaa
7fhw6jYNX8KUAKbKyI13QESrHmNxMXqvPG8aKuFItcMtPFBfOLHILsO3vEa7znuK46r4m5125AJV
p23iixEw4+ZE8xnH09WEZMwNPVqjzGGf8Ace8FAzJfY/ih0rx5fF7q+mnTxGqo2u6IX8AN6U7Wcx
c3Wx0+8iLKawOHmGYF27SsT85eIC82fqCt1DjdedVB5mMHyJa0xkDyiV39TM06HOWKN1udRj9Ap1
2vzo8eS7aG7zJKREUeE6VrMLLoWMRvcAy8O+ZGsCrBTxbhIZLzx1v6l6XLN1dD7Ptrdwp7CIIgA6
kYx+lLRnPgZmyzQ6En3+LvopHKIguiIlav2z75wI9hvIt6ykSxEdLZEfm/g1ETmSS/uHKwKljlI5
olh65b2BftmWuLpHkTRHtM0GWDVe6+GHnnkYSsAcbFVsQUkK8nBrqMkmvhXfxmbjHgBKb2JvfDdQ
UnuRVAvRVkVk5Skrdd/UR8+0sIPtfHJsyueI0WNIFpl2EsE2RbktUXBzkXJzbotG2TzNIvKGFXJv
JMIvasaulGexK96LrBzpTW6HYNM5CbXqSMdKRGR+25SwirDcicKM0rygODcozz1HuyNSNJbcH7YX
8spGpXZSHvVR670MRrzcvHQ1jRWTwqKgszqhlyM610jedn6ko4ImeMuGQObdWrRcG2VcX/WI5Z6o
5hmzGk22tMlXXMIbI2y3OlUnfpE+16RoN7Xo74Mo8Zpo8nzXlFMg0zN/Gkcf4b4ph/4KkxKuut7e
ABIp+De2E6k9vbui/POAvBnFCzBiCogxB+TiEmiZmzadq9aRGq8C3e/uCtE/Uv+4LPEONuq+QB6x
RSepO3ZSHtKJEg2FmVhMH+gqkSgsQXpRorjoETBXWI37om006v8GBAdRaEA/LCtLYaD3RL8J3bs2
m9BzRNnRkXjyNH63TNK9Hu/aDkFhp3VgFtLkkxdPdTOJUkSe4qMS7agVFalCTgpFV7JEYaqRmpRo
TrqoTwkylCl6FECKxw6BqhKlCgcOGwPEK1Kz9b1CznJE14KZzvJLtC422AWlGehfM0KYW6OYsMfn
crC8N0hlPpIZf2v+GiGitfNIVURzDdjAfi5mO+eIcMWqT7QVCc4ULW4UVS4fn3tR6UzR67BcJtw4
2H/OouY5LxnSXiEan0EMZjWK7peKAlggBRaRP+1JMKQATFq2cW4QsoL1dnVkA63O2BdC3CzIttA7
I0pjJ5qjL+rj0Gunyna3Xu8CKvH3qeiUtHQ+ozyxUhcNM0LMJNFbHsnvaLeBKJ28V28p/OYhLSqo
lSkSUQ1Luq4qoGseYiCngEDGi6unb5RCYv7gUmYtk7srkv6Gz2MdfVipq7wuhnUSqvcm7bnkNoBA
dBaHcy7gkWZnLxaoMQNrl6/e0sph6qbsGUFVdWR42gAA6RzhoDQq4gHLd1MlCHX+cMRwuyfpRWAK
xDdcRbUO4+YzrLhjRd3VrIbXkiqRsfUkYx7NQEV5/LDFTzynvWs7+9o3Qs6lUH8yS4yzKmtv2qBu
QGLkap0EnNuRce0hMaNQQxY06+GYsNDrC4Rl3jj4qCLrC58wd6CweTS75Jl6gHBVkOVZ1zy6scfS
mmXELUuFnf6ul8F3nmX1blL9+9ROzlV7xaqEMFnyZFlsfjCTZlnQPk9avV6Sa51I2cbFi7pyl4hd
MpEGSkX5Z627cIXjF91XwzlV9NS6YYSTqTiVkwPpcbbuQlN/z6AtrmKf2JhHNkRv3OCo+h8FXwIj
xvSQuPa7r5oz2AYIv35lrOkiuYTKudcX7QICZTcuS8tjmjGnLJy7vC/aq9Z1wXdr6tIOuGhN8/If
78dvICvxq/+7aftc5r/+oynBC7ZL99WEZf7XURsS1m9/wW+Ttu5RK0FXOgO17gDOhDz1h0He/eVn
j54yGDngpeqwVP/wgfBH3PP4Zf9W5U4XxT8nbfcX0zTEB6Is3Vamr/+dwKklXfL/2yNv2bZh0RJh
08EHv1U89H9BWWEvCkPairv1mHun0LCnEwL8Y9osMddK4k7BqLJNrC7lYjQbm0wVbJy3SiJS9UwB
dRqGT5bEp3IJUvXEajySVURwjI049ddLU0OMACE01m3KyGE7pC+dN3ZzQLEkrOXz/oglwNVLlGvW
7K8JV8Mmo5iWZ5oEvnDrakFyG5EEi9vZOFoyhktIzOnMl8gcBTJ1bbfRIdLxPXbIYZUEzHwd4wmh
630j4TMK6xT3XwJpCck0Gxq+b4/XrkTWOrJrukWILSDNFoQSa2MLCFr1YEvgLbpjpT5uWSAC65ZI
XO4jc488Cx2EPdQ9epwN4oOGROlGMnXUkHlHx0Ien8jbsWu5AXXlr0yJ4lVk8kKdcF5KSq/I9PZU
HPvaOLWa9wISHDFaYn14Ym6o0IK2layW3Tg6iNfaCUN5iEDlhqem00Bg4pbvDH0dTRmyVhlsfQkT
FkRnJsf/kToVYpU/MM+P2xLq4s5ohrNHIrHO+WsUGcWZrGJBZnGQ8GLt2Xe1xBnbyL3yJOAYNsF1
S8BiS0BB8LbWqTBJb2VdoR1dEpKLRCVbxGHdKRmDo+TO0azPQmKVxMKIHMcECpkjXfzn850hMUxT
ApmuRDPz2sGkKI0ko0W5+ehulQQ5Z4l0Qgk6pugth5EIAN4hOEQdN44+16+D6W0SERGfPQc9oqIH
DEMt6TaYjaewz/OLbS7Abjp7Pzr2NhBxMhaZchTBshLp0tS/Cpy36yIP2ZfmGyyFmwWt0xXRU9PD
60JkUFME0UqkUTZlJUbw7N4U2dQW/VSEVMDy+SaxDjMKqyXk+0l7S1Feg7rsscG2H+T5CkP5bC3I
K7Ltwf1gT0dCivYlEimXCJ554P0CyAqVP1QhCw2E34D9ailScCyicDeyKdWTGx0Ub+n3Jzeqb5dD
3cUfk7u8ugvhwSo/RbE6xXV5SbyC60v25hVYuZV/tQSvudO8Jo65g33CS6ha56OOnJwGKBzVDoYY
RIVyDwn/5LC+cinbG0P/AKicdUm5tWrvpJnp18CFrm0mit+j6cdcNpQjw2LVuqv9OI0+XRSIJZrq
7z0288E8txuXTQlBsWo8Vw5lAG6P4aP2jms/LUpCtYg2euLQVmDSpW5kprGN1IChMY7ix7Y2CGKP
CkcKWxfTRf0bQ6LijdHepghgVuBf29rQsxFCxcANRqYHQ1MSd4fc9NgxGwtkBlzUzkxozqpYIZpu
Gm/DqPvmEIleLY32bWrrLzp4tsQW3Y1R6Wqde9waGgtQaTfH/jUnq/yjjWY6+rUz1gJ6H5mqXG+P
hecxE4XO0itaGhLevyF8OdsPgl3s9+zlvH7a5vnSHpO02pmFsoqViQfcNfP5KokbHqBRByF3VM7F
VU80hdDbt0d7eXFnLQN1EVgbs8zvo7lZeG3btGUuFiHRilxP3ZI6bVq0nWY/9cOZn3NNJFjdp1Fo
0V0x3rvsNjDFNAE2jWa7JFSxdy2s/L7ft4Fu7J2YrKUDv387+wTem3llj6mzqc3qIRVEF4cOpRGv
hvWDHk/ztAjLqxWqF6/r2y7B0tLqtUNFW46UrWx1pAkTqAzNmcIH8wCFBUIM45O0QhBD1mHBCTom
vXWJdNN9tuqzN7tyURl81CG+LUDV9aWQfGHhGM+h0MpssGWhSu6RqLsOD2+cYpufAJwtgM7ytl9I
KxSvRckLaREaWiBcNDo28XLVTLgwt8nl/mhTRc1Mf2DZaF+beXYbQFUU2FoKdS3TX6ux5/1iN+rQ
wmWb4bM5Lx7VG3lnNjt/nBhEaelc5WO4IScx8LNq2H+qECdVoaRMPSAVWjV7ZFeMKzPjp+4SNTec
5S5170ISPRyVOO1L3h5B3j91BnIZkxTVeLAW1ySGkj07ZcVeK3iKfCSjyrVXOmD11aiLJU4rbkc2
YFtlXZTZIQ61UfUfzeQvmsm/vcU9f7VL1fz6X//r8va785cP/OftzXDgX+MrVYqaSW5bf97eCJaA
/QCUr2x4+fzJn7c3S+CkHrFDx1Jcrf68vTm/uMgnPvc32zPB6P+9hKNQUP/19uZyfeMQMjmyTZvP
9NfbW007bdlBSGQGyQFPmayf8aaj79HxOaLLN8DLO6MqSY8hBSRJ+Y51gYiVj1iS/CA0YuG+q4JV
tFBVWplXkc70N/dzgwPwfYR3QZiKAbuJvTs7TlmOtZ/owfc1DHjeCtNXY1sX4ob4V6rgKkVJ9Xtu
Z76mY/nSbnprAdcz9u+Zk79PhstbTycrFrXBj157SQ0Q2GQw6DJp8fNQZmQXN4sBOWzO7nQjvDTK
vY2qHH/s1Zyge+CbC+LQWctX4BmPA/9R+BF/Nli7qWLnvUjr68Zieb/GHUGzk9l9V7nzVgUUunbf
3B5vTNj1+doPyWLpJpF54yRfDblwY+P1znHOuuef30I3kN9gD3Nl4bPbDAHf1WQ8Q58lg86n6hYn
3jl1DI69jHjPFs1m0G2MoaGzSu0sXyudSIwPDpMbM6aCEU+Br2E4TG7sggVyPPNgjvPhM/E0LoC0
iDSNn68nbd945l1mjTfTUG+KcqEXsw5fl5RUVBp728XR7hz5C1xt+CpSfq84d6k1cCFVNs2RKQPc
ZrBtZsyELST3cbek/Go7i7kxanE5uUn0wM4uYaHOivpparNPg6M76y/Ylag4OdHL+io/N9bjD8r1
agwo+PzsajWNagWJHbhIqe9cYBmrsbU/Ovc5CmtWuAPQI50z1h9JtTvDSY18883CZa2sl+92Hedr
Jw0uaBysblnoY9RaQ851sejVctl943Q7s9n9yOcF3207vXhxfmNCRG+6iJdu6rEJKx4jeyFyN4ts
Zzf4KLGNrmjB/fKwbI3nUbnYLr2QdYBh3CRZd+PGBdENw/gIyuVcOwaVsXaB6zwjRNEmZz8r32dX
PIxTpK3xsKJFAsTIrddGY3NBGnRV4hpfueR3IVz6/FKD1bKQJRpqDZuuNnNK+FO3tVrOXccMaCPO
QmPPJ3nUegfcjFALTOEXWG4BDQ69goszNsshwUvbUkEcFtWtYuwAmiLGiSLZ+MARWnawLtfthOsf
aS+V7KL0oRqsV1pD6+daCAt44S51DHOB5NiEFANhNSNr1Ov1VoMIx1eYcL0VasMCvqFwv6oUcqvn
WhyhyxWn3IchvIcFCy1UAZxLemmPG5sT0AQPoYQTUQGMII80rarRWtZRbU/rCZVpUwKYaIQ0MZkw
J8JhuuQZCmQqPIpIyBTswmFULOVtz0sqbvSbHIjFDMxCCdXCaJJrN9KqO3ZFCn9G/OYKA8MSGoYv
XIxBCBlzDivDTpPXbrSBs+DiK8FpjMLVCFOaoYxQnepUu45Ab4DtrzHcsVSHyRGw3A49jFesFOMD
xq/HMhgJYCqKfeUI1eUw1S1xVLdbxSlL6TdMDDl4a07gWI5igzNZyeFMcjbB219BIpCju5dDXOM0
rzjVHTneQ39mPCM+LQc/4jl3jwIvaspAOkztPl3onpgbu9rUcnWgzhgtQK4TvdLoedB6JmyuGqng
Yp2FHWAHQbYWlGwzf59kprRhzAZm8SP1HHUKyvgpnmpgjVF1GgRMS4HLfQCpNjOibLfoEaHCJdo6
Swz+SdN7yuasJ173OMrsbxkTqyUIXI8p8GD4Aw5Z+LiZme5IEJ0719gk8HMtjMyC0+VsexjKjs6N
ZR1Q52MIeDdMUrWJYfE6AuUNXNZzLkZhaL34f8+V4HtV7l1cvF3GzPyej+ZXT/FYOZ4BMqZcpdmI
z4ogZpB9TwNC3aFHGBJadg81eBzCVyeA32QKUDiqnDPjqSKfHm+VgWXJcfsHZq4v4gO7DCpxB9ol
cplnKJzIBVvMKb6gjYMyzmEaM9QRXVTReCaVebZt+BS+IJC5bdYKJDI9avx2BJMctgCTefRUqwGG
Mmp+uOPV/DBxrpGDdVbsTzBGCXoZC+9tCYvZKMd5W0NndqA06xO6bPOu4uyIXeveGEfaGazDRE33
wT1lhpus5rrOaVyPz46dDoc03A9zSTpjQYmx5o9egNFK0NHGME47qzMAVQLXIPfGoCmo6dkGOp0K
frqGQ+0KkDpMQVOXBikAgVVHAmHhJ86rlSMnjjDVA7W3ge0KtojXdOshuwOcrI0m36W8OLaen1fX
S85eO9GmdNe3hb8dG8mvKEIVbWCdQYafGcbL9eA235vYgfLsR93eC5S6wn98HpGRdx1ukm3cE1dt
nGDtYe86FWj/bp14a9coP80F1gBJhYs96ym7Sg3rbyuM5ok30exRZecXRKcD5Z1MyodOmOGJv6mc
PygjVqB1y6jnw3Gw8WZquresEmaPlQYFB2tdVO2cVueppscPSRaepsFIbrqkOmqT85YPzSNn5M7w
97kbPNRLba+b0rkLxnCfuP647TtEU5IUcmVaDqON4SLJMVH2gVruKkoJawROXuv44+ALrCPyBeuk
8C+TNKKM/a2ShhQtxAIvnSm6WB1mWlRG6VNZpFlloWLFpmolk84VNwYC2gdNvCooZGkoZtEiAAc6
ohpLdu5RzfAydsEzD7VwG0ivC2/GTHpedPpeWvvLl/6XsvUOmTTCKMc54Z/A3z7lrzm78Cue9wRg
mq/KJjEbSbOMTjuPNM1QBKIzbFa7SlpoMD4AmaOYpqeghu1FfEvnWbnuKK/Bqbkbpc2GcgTcctjr
Gq9ZsXhhgYfzPpYOnFQaXDoP3miIDWWSppxMOnN6ac+BkQjxwKBRh/h1tu+kZWeWvp1Omnf+s4b+
s+GLbez/7/q6/vW/w+bXf3z+dfv8+wDDx/1u9FK/6MokhugZ2Pk9ZTHa/M5n+bmYxgFm2I75u5vr
jwHG+8WwaPjyPE85us0j5c8BBg+Yz6raAevCHGOwtP4bRi9bseP+lwHGcV3HNH3Dx0fk/xxw/rJ+
VoW5DDBU5nWYZOWxrZqNFQHu8Ag8oVx96865pKBm4lALPfMrN2oPVhBzf5otRugw/6a7tAA0XWVz
aehvp1idW0laadq0I5TTS5nMvadqGgbJeW90q+HRkBmfScVluLe423s9TxMuisTEdeLinOnYF6fc
RXwlS17jnNphnRzaYp8QNk8ldU706ZB3urkdK2nx8XmnZYTUG8Lqjhuf57Bl5QdmtNWCt9DKfIzw
uJaoYByI42TAovQbxygOCaaVTdJY9/kioayJdEpY2GcmFvwK/fjmDPV04Fe7rEIP43ZP1L6UzL2X
jNMKMZ6EEIF8je4sWlCzFZl7slKBTwJb8vumJPnTn5l+9t4sHjampP1dyf1rOheXeMRAFTC6rFkg
7qMZ18XIfBKG4VvBIj3sX5MKngBBLvBgqXG/gBpgs7mh4z5C9IdCwEpc3zXWFcaU19rCZWGlOVAa
KnyaziRK5xbLqlXmvK6EcMCqHt6WUA/GAaWzf4gLcPUhWASsOc9czBLso5y09MJeKFMyoO9kj2gL
h8go3zCXl7sZVwFBaRvLmIe7ABTDLEyGtqJtoi8NoQHAuV6paZxAxhycIGgPIZ+JWxt5I9V3nzoi
w05/gDVhCwaiFiBEImiIAkYE9afJpo+tl0jwEeb8qbiaG1AlLOgSQKsQvMFNDAKeYDS2sdECo2ih
UozQKUrdPseCq5gFXOGV7tUkKItF3fdhr60dGBfcRV4cokN7KS/2Nc8jJDUzjOflLN2dYFOa4mIp
sgvJew9DI4WlkeYhVW+crqCWZlbE4HIq93F0nXuUTz52Ysmu/JmA5ByUO4dgzDQWV/Spcdqbj40T
QfsqmhEEDgGUsa2nfaIt0bqmLXjbR9qdbXLoDAXnnUNRxeAjUNpDPm2j1H7vWxw0+TKwQw/eQ7oJ
ZIScDrlqDoOhhnWgZpvxrWdGzL/5KNcaYYXNsLwo3+OeFzbGHp3/YMHvZMfV4AyaUNQrMnPIUMQ2
jfelJVWyGM5X2jnTSmkZl+fJfVcOnG1AhbcZQukKTj2iZ52h3yzppxdNTxXr5TBXjNru4nNaA9Pg
gk0RZ3NoEiOBiFS9poqeMccJ/a0DwXql05futtVEH1yt434fd53l9gDj8q3OW3jK4k04nbpq4jBM
LXibZrVfIGCuFtqLy3xGh0LaAYsTHuI2+kzNWNt3tnXX5MlXjbXvFDSglVJtzUo52+GRragUqViO
h9p1kjchiPWQKl4vegrdyljZg+nt+gr6+mzdzw59MEmTc0T3xo4iWlpsE2KNRum9pXq7rMbApvuT
WYnrdnoVKXx58RizTcBpiud/bVl5yTsfu1FeROcYlb2yPCw2Bf7HMMhWkZ5Xm3CwWNkyECyjt60g
p4dD9Y1Ebb2BvLgqTewXYB/hRzbdd3FZ7nAC+MCG2qc4UPGm1UmjLRaHfT9M+gbuDh6VoqPyDjfb
OcS0mmMzn4uOgQUTy8rEt8OmFfhiysCJk4cvRX/w7IYZCfeSV+PIYNnSaP2jF4Wbtg/yXdxzQ4pi
Cx5dQYPYVDvqEBC741VHRAPW0J7Q6hqKHhHtarLApAId4iQg061lK59L2m7q2T+02CRXKf3YO2Ng
3aGhnZW6c1GV9VXBVBF3HCwI+JpJXDx4IYbI2vDehqw0Vp5NlqcKwq1TN906nZ10PYfua4sZZ/TK
xyELbmydGhuw0I0kKzsilv7PrGXpPsI6CVn1ErbMLL5MkBgsoTrJaeoENjOCmxqMdX7V/pUxOw/z
GJFh5cfaStozJvbpj5chWle+Me0g9z5Sak01qgs2qCEtCi6I4cvudl6Fx7KQ61hOvFRFqxn7AfEz
cqe1d5fTB6hIo1qSS+1c3m2+ZFUNQqs01ZZPseRYiavu8phpju8F+mF/1CXz6kj6FXTizifoVBGL
rSQfi6wzQulrT95E0HkaySN17r6SVG1OvFZJzjYgcFtK8hb551gTxS1M/5S0kY/vAp6PpHUnye2G
BHiXn0leyfTOhHsDSfl6xH1nyf2SKXxsdKr87MalDUfSwT1G0j2uirW2FBk8+/j7IlniSlLFveSL
e0kad9Yt+Sgxzogzp2KT00ouWSegXElSOdT1jz5LHlXskRhiq6QX+Mm1gO+MmDOdhu/y5akoYu+e
zWh8h1hy0ezpI8lJzwGIm9QEY8MxZR8HyVPn9Qvups9BctYmgeu+L874Qm46gtidJLJ1otltwnAm
We3/3Hp/mi+gUvj/dm2/+vUf31vtHLckHf568fX13z/0z3uv47iOrww6aYEQ/rm4935hY89d809r
xR/XXhcyocM1mV3HTzQ4Vo0/8g32L4xv3J4NlzWQRyXZ37n28pn+z7UXUwh9W5bDstqw1b8UiFVB
bTWaXUDpAi6/T9O642GKXSIO47d4lLghKwsTl9TcfnAX109OwIzeaeOBg9w9lXUeHXjUvXrLXUNk
62qE4FtasDFMsWYFLr1jc1q8Zst48KL0K+tGTG0zpZJz/+5mOa4BZ7Y3JmynfPryXMmdlYixafee
B5W24Sf0I9DLa36yRM7K+ehbfrzBX7pXwhJ2wxDpfyJsVNnqdXG+Z2YSbIM82puBjbPJ5/DT7HAz
F2cVeJh5eUezjvETgkQnvWq3VY1lzJ9d3lOOlAi1mPWpfqcQblrrdmSzMwY5kHTucfLcI2fdgP5I
eiv1+o3eY5JeBEceYvdfTVAlzJ5HLCHjF9PBZL/UkpS3qYaSIt4w9GJO0gXDhwcBjOX8upvHj6Ix
f1hYk2k5iZ4YCL4BMe+5vela9j0xOdbQgzqIzB5vfQOq98pTWn7yu71hV1RkkvneDD6bGB2BGvgq
29bReWbD/xRr/i0D7yPIL6qLpxpods/zazLf2PWx0RpdWkJVsyWR7LLD5NxsOvzXPJuu/J66tTyK
+pVlzOcJysqmm17iwhuOxeDjY46+UEm4U94MJfJDMORAnkx2RAbXeX6j5mZq7afKSrOrZqiZanZt
emv0H8nUfHJzQ/eN8bZamNNRjOCmuaa1n53hklqvhsKwo+fNqVLwurQJUEDGqiu0x3Gbdu1qSh34
taH+kpUhnboTWMvZ69wdTjVMO10NMbdfV9P44XnZbRmVhzFnXxtUXAS4s2IhrwGI+d1xtgAfeggk
WCb7tQZe+MRGH4hwVm3ysds1erkJupx43OgEZ9R5OyrNc+PwoiZSTupi4v9khUdq3GemxoORQOX1
P+wx4BS1855fg3UBnkOPXpCba+obHUoXQChkzbfOzMurkQj/TF6Hhe6m6+r+AeoFxPv8qbNyLqh6
nlz9/J+SF15ThBpQdVM+ziXraVxU5zrLtG0tCY+wNu1dv8yPAa1clJ4l5WnOT2OCLzZPdBAblr3C
hMu/jNTt79oqvoGj+p3lKXRiw6QxRisvTlGyN96NDfk9z3ZTGH2Hfom0Z39oLH5iOABAOFvnkdXj
KEmDaan3pcMKerKBLYyzF21MD7cL9oYDrh0fWoPdbLVlmc/zUL3Hs1vd4wyt7hlSj3ajt3du57He
9PPvWVMtu8XB85EECVAzgkxTB4Q5o4/H0AKaBAIQgTUlsgc7Vrwz1NXYUKvdpqmxhjfOCOrxhvGK
Gvsmr3L5kN5h/VzHPubculSg3jljjZmyH4UAznp72HsgVPTJ626qOb6OIfjj9qYYo0pjcpXZTmsz
fEJFGp2rIM4+CCN1q6yCCOdPloKc2ASHklJbuONE2LWBmVLnm7TuQAZ5W65uJw+HAVtaNlV6d066
fNsO2IkzsWLqYsosaqCbeHMNLkT8M5Vczzg4c7FyAk/h+Rhc5vHJiEceTdd+QguJn0/vnVhB7SD8
rD4BWYtJNNUT61S7MERKsZCyfQlXCPrPvrhLxWY64TeF3kY5QMdEblbh2g3m4WiKPdXFp4q4fA3u
Ze2m4tIdJnri4v5mqQxsNqH+5IndlSkSy3Pe3TG98MysKMStgOssycgI7WycZH7VsR8FcbS1rO6T
6zLb/TTFd2/W6wTHresPR/QLEBjL91osuVPLFzNS13ucxLCLRNfzfpx8wiLJu2odbL288tdcIHd1
7t+mP62/AXzYFPsPjI13w2oG8q0oWHOe28ckHG9sMRFDzsQEzNHBA+pNidE4wXHcmQdfDMhhq7Ci
eoS1I1Xtm9Q4m8Jw4pjhWVexDUcbIdXcGYex8g6pMRl3HQS2KCh1ytnRawF/rjnfIKpiy1w1Trlt
6CWm0wqe1CxkqRjElBLWVAl0KhP6lCccKlhTeyY+9wo/+Cub2jUKCCXh0Z5ESfZgWW216rUBoHY0
XKsym1Yo23dhAftKJR+GsLDcmvVHBt7bQO/a2ZJQD4iakzR0prS6WD8z7AQvdEm1B5JvnyXpbkjm
3Zf0u+a/uj/j8Pl4bIjHW5KTHwnMB5Kcx/fVSZLelkx9Len6QXL2ZanuYkne9zUZfDYK5HQll+93
uEp0ZyCEL6n9mPg+bq3olEiiX0WbduSeqndasxttI7mP06zl6sBrKsqSm3KczE0YjSlnbHWbCDcg
BiBAJqPc0zQ1bUPPmrZ0Mbt3VZFfNRO8nEDgP5pf7724t69tni5YysmBKE40AHXzPrLhAbFEpHMT
rgFkQPeyoCoOvk78nLHEWUpMZcqH/TA5xwoPQN8GBvOPzFnAEyqhKISB8BSErOAJYyEDtsAcfRUJ
fQEF4IWylDcPCOfKZ1NUCalh6HFJdb7P9sbw1mZs09CRF3dZ0KVXllqwagr1wQxgrthapJ37KtrO
Xg6MgQ7xC0EoPIO8VYj745M02Dp1Jb4A4OjpuukDKGa5eYkTWkm8oYdCEVHD7QqZIhxgVHTmsQFZ
UYGuCFQQ7M04e0ymm+wlrrByaR2kC6MyHpik2LyjwWrDLgCJUQobA2oOoFNwGROPZ6FnpInzOrEW
W6t2eQOX8o3soHesJnNbZMnDwBN6Zbc0mPjSZdL5Da+ZBn3MWMjOBzVrK1/aT8bKujTSh5IT0Vij
x1Qrxl24QP/D3nnlxpGlWXgrjX6e0IQ3A3QDk97Qk6J7CaSYqfDexy5mCfNYW+jXwuxrvkujEiWV
ynCA1gDdBTSqRDKVGQxz7/nP+Y7fIDWFu5wxno+/0NaYOAJlw6ie9+edE9KBlDlIQwoyv57g1DP5
LfRiwiNH8XEH2HjqBnm5sNP4royyW9P3lDMz39SS8jEHdLiNI3iNTOzJfZzJ1WVryeVdpu86X13W
ij4uiJ/cUhlyhF/S6npraZTekeOLXgLqM6t2kdXenoKYRSCprJM61iF+/jEvrJOw9GrQwDHPwJ6e
dO43I2Xhl3WHwxfk2FJNZFJTcj6tBeIxxlJbJzO5AqeSj6u09s97L7iVssTlDpD2wkxBkHGoTlsU
FXYOe09uuEtUTcZWUST0nWift7Kysnw1nJVE/DA1+MKqqNiLVNU3fpmTq21VYu/08JQ+XKig4Gmu
pl5+bPutw2DZmKsaHFSpsCnl0+aN0aiziLc/Lfw2mrZaGc/zdkbeckRQCbjlQIVJMo4essAo2fti
GP0jnp+EH/DgqLV0ljC5I3EGaSirrYmfx2hzzUU2UJEToLoFN0EBYD9umGx6sX4Y/UUKR2cqR+4J
Zu5+St/uZW9sqyRdJgYxNQ00tPdgUjhnSj4PvKQC7E/96DAo3aQBF+kkEENYYnfWWg6MdOLa6mVq
CPsDN7OW8WLJCNNplBUNDwCVWx4gsk8yGCD3EpwF8NPbagyWkqXeNLlz592g1R40JosT0+umrcwC
PEjN+1EqmRZ6w9wqMgDsHNUKL1J0lcfqceAZx1GoXJkYFrMuuFYzgp/4EPP6uCxPKha6LCZXcQg4
IU0OXaefBp3yARozZifrtnP5mH1WHaPWXlT61LNicM8EBe1Wu5XLYElc6574YjuFn9kZFeKC9FCl
sxi9eJIXyt7q2iu9CD+iXNOR2trbUgJfGzT7tEPTUkIaFhJzOXrDg2WTnop4YKaC0I0vBGiLtPU1
btmOecea5Vy2jbu8KlYIlQ81hYYTI80/MN/LM73jqQoFGeYPwCDcxg3lx4PPHsEth7MEssUkBd89
YSFFknLKSPJ9QYlTgojKCNRjBGK2N0qq3mUmBI7U1ujPdfTjMR8udG4NDdSRMck/mjFAuzAkcVc7
2XEPa4y2SFgwieIswNzd1yHFrz4hwpkCQ8nIHAw6TIXRyOIahbj4kGDVz4t2pZrpReL0JxIrxYlr
xmCI3GybQMuY8sz92OCwR96xqIrIqWSx/HRiOcGGx9S/GtSHT55FYJbfm/jRepF+e+T3+IOfpA+M
igbNDkRRLHbmvOTzyM95Z6pERmCSMol7Aji8aB8miRNNZxpInZmhm6Jm7UX7MN8pRFQMR4OphQii
/aHECenvL7UPQzNkzIqOxsyPl/yC7UCazab+Jemm6Zg6bNgKzjjyeFCF7jUXgo6WD0TIwfeUqkR8
tGHQVyKoTqIICEGHaU2UiUSNSgsaI4nAVYoJqPxZhzRvy+CZU3xJY5ARiE/spYv/btYgYUxdgsYY
uPMtKP6jXo4ZprWRNW8JirIyB375PhL530JiDKfYH7DckciqwAT0WbEPGspSU5zJcnyHc4mdSFQc
2YW+9ttBm8LHRkXnkqfeCEkB7Ju30gP/fcNdZJLgaF5A8Y7n540aosr3jugDU6igwrrXkqTwGtQJ
nvrcAzTu5YN6XsTSSR86DM4EBqaUApiDBd1prLHtoKQENZVuUBeXKfKBB6/VVm9b9UhTGhBSFvU5
vfXg2la4qOt1l1oriUzghI0ktsEEF1+Y2QdnJNavGvtGog+6bgumh9XJ2GwkFSMEPlPyr3KsUgdz
ktfC1O4y3ZNUjHtD0NN4Y28ZEqvL0kCFxwoJ17PcJYm2hmizt902vUzU5mNRPwx6gDskFp1WVaCf
B9V1lg/KhZZZy77sb00jyFa5HNP1EzarACUpSEZnm+UNtnFcq0pY1GixREq0EaA8bu7FKDXVxrJc
aM/G3sxh0RnjuC1dQJlEiWAYhReVK/EABK7AYn+eavJ1RKiB4Vt+BSKiJO9uSuEyD7MUBOFUWTQq
1LpWDsmtBNCLajWmRIHtTZpvmKxf4kALwHhC27QInZbG+6rzUetDCIxNzVRgcPYdt2205PqyLxmI
pkGGpbXJg5U6VoAV5EIYcczNEFD/0NHxNpEACh2NvjIzbQBXbIePc9D+M1uXpZncKSWmeorMPVNf
NnZyqtoKmLyxhX2lZg+5UQHs98NNC9JOCUUzeSKY3iWbUK8eab4qeFig0Cy7muakNvEWsm7Vc3gL
1fuUIRraQHrMQmQ40xVp4XdJvGXte+iVnnh5mTczC3LBxDe8XQbjak2kNyNAJH2UW/NENtL+OB/m
RtrFZzoKYpXEl+xHT9SgKdbc60mEABMxPQbblZ0D9Kz0gJULNDcbgkrTZMUsQ1+I+I0IQsKk1W0f
OwzcFfgrNAazMRRIlkTAWRBEED7AtegC3BIJhIsUGuC9VFzFhcaZl4mmC+b9bMYaL71W4cAwwehn
Dv76eave2SE7uhhmTFewNKCzFoxMZZ1LZCFrMpGFCEfWpCRTEZfMyU2i8Y2zXkQpU+YsvkmGuNMv
ZLKWgwhd8lukCYQcplTbu55cZiYCmkrzURWBTdReNDcynIkIc9Z+C3gSfgFR3Dl7MVoU0k5e+ybD
FK/PaUdK5OjD2EsbjA1gC3JpXpcmvkQhh/hCGMlQSGQhlVhoJgbayShEFEXIKcSF8BDLPmNfRxeu
HNNcNjKArgBOQDRghRbSDEFFEMBCrmmFcINhSxdCDhRWMHZC3HHFj/isguvKSahY41eX9v5tK6cG
/iDkoQydyBaCkSmkI4WRTexH+QV4Zf7PSXagcahgqsZybg/Mejh1V1aXGED9aCKMaRGkcQuxyhCy
FYv/dO0NQBpwlaXdMC5sIXLVQu7yMMkJ+YuzmBybuoBwcq6m6XFWdyMTvq6chP74UKKhKUJMG0By
BfBs4W0mOXhfusM2gbvWCyvdqBFrUYzPV17XGYtSSHWlEO00zq1RyHgBeh4SvwOiYsA3T7zxvcn0
/4huinLy+J9VuW6ENFigXAyc05nez4zUAcbs3JhCTOwrXOg9fWdTomSQTjT1uBTioy5kSBs6IqIk
T5hhZUBI9daGEC3VpoP8GcHRqg1X3QbqzIl6F1qN1CxbndUn39OignpCDnWFMAp9cQoXO1n0QjQ1
hXyKX4GkkXnlCGG1FRIr4ZKVancmt8p01tYORZ7sRyZ+4S0Nae+4xbgNq2wkhyljzvKK69ToExZ/
rclDYpQWKizusuhluKa8paCXSB+rQ8omyJoqSatPqjr3pzgESaeM9iGOJOJndMANTsFTzME2zxvu
Zrgr88XgOQ7pZPOD4USXbpjbC1PGPBsXMB/sAXmIW8KUCmufbhwfhzi9wJp2radptK5xzLAJU+dd
RT9NmsjndZ/eyX44T8eOeyhB2mkcDZxKFdEix/avdVNX5nma7mIAPB0GGdacTH197ANRnsya0L/J
0S7nWYN2Ulr6qWuwbvcblOFI4mnNNT8zAtw0MIFuYjFO6Edlpo55sahiGiKU/sSqxLp/kCTigLPR
oMpHCZf4LskDtHCR0Apw8VHcOW1agwpOjMUFLsx/Dfp+sbd9t8t38vNP0c8/VZ8P+Z7dbfzY81JX
wY2m26qs84+hMrB4Weqq8jtd4Q9ZZj4FcF7WudY7VWNpLDNmZIyH9e3zda6qG4qFVquazAGNPzLi
s5gIfuFsMzReydYMXee1FIOp5ufRHDWywRLY1TAtyvxCHbAl9M1UExeS4HSikXG3KWXOGyo5bLPe
e8LT5FjEKHzrYVDo9HWBC07oTsEY6xrIZt5Coh/Wh48z6ZoeMaz3pnHvtdOqYtgAA3dV5B0JPlFL
2w/cMprqWCFrOhnqAOeTDT3HLGkalUFmBdRihqwGTMO99cZgPiTeJsijc5VlIpvg9ijNYJYGIcAe
TvEJYcRNWbvaSopxyEuCmKTwICvsdsNMzp+TdnN57KuTJglWacLKgM6gBGHN9QhQdAnGtrFihuEC
SaqPbC24lEbt4FjhWQ7pPnPLY68sb3U7F4scVrmRU1/QDXuBvDMzjPIUgvvACjteOMCbmINOKZdN
YcLVQHh0oK96MSfcCbWN3qdpb9+XZoxrLm5pq439D4HmnFpelGDFRbUMgnbdRsM8ANzph6LYVY/r
GR6ugkqy8k54N7oWKLApr6um4Ebv1og8ZX1RebAWdcgPqpcT6SN+XPEsJiR2baHcTsgXLDMfKo82
ENvxSww6AFynTXVBIKtlpaW4k0Tp1/SyDhTrECfPyQojXp1Jdc1duKSsrSHmCRRvQyVsOB9MThqc
EQnU8WlYHePHyUFEuyxY/Hns9mDpjHaeZtwWyY6MEyDZ+JuxY+UaBEugu1scd9RYSmt6C/AccRyN
rrpxpIS2K0zPVJecDyxV8jGcMdyiCrIujyR3vBgsFj+1r07RfB8y0gmFDY7XDRXAmvZxYYMGcpJ7
FUlZqVhhaVThSl7WTusUuHrZ9ovMqNhsGdIy5c46rVmp2jpxEjfKtrp7AQuKucfY5kspq6c0nZC2
zwKy7QkQylFdWy5n6TjckrJE7BxUaaaLI0GnZa/37pFlcmQTr6qm4RAD21YJOoQZj/k1oWeaI2xY
6PSMgv5PIG0oVwWZ1+PUzVba4HfQ/O91dkEslr1ru6HUht4ixqxNMnN6G5x1RvPU1NcaYqTtsDe9
ivMX1KcyTVWf4anhHiKt8iZGb146hY24THbBvRtk3vOQS5tMCohYtPTt9T1pCkfJL116d5iuPNr8
KuyuMzHMDc3wJPVjZiHWLMw10gHoJKPCTMYzfJ7fXf3RUcs5K2kuN2ivUt5vjdr8wOCZWb0vqL7C
M54pHE27n9OUcURqtYSbv0BQ3CeyHU9FnjuvkZAMoz1pbOAkqdwh7XOpKnp+5ZkMXnDO7okEpmtJ
rTZOH2yZ2d2rSZNvKNVEOMLUj38lvIgwujGWNo640tn99BHbZ7+/6satWnbzOAnO6JqgGJDup8Je
dU10jwhwmUbGJRQf7k1NveqC7CaIgqMsFl6appMmtWbQwwVE1OYqnXkMYCZG5jNoGiMIR32wLyon
mHScosx5N55mnyVWd55YGYO/oDtRQomUh84Jz+p85TryaTqCbZGY7dUl2Q8zWcUd4AQDYH1sgBxE
2MrZAjfhRdFrkugPrVdWRQDY9ShyK3JGHQ0Dlxmy9pGdEjI0QNIPPY3bDb17iBbYPQUNsunWSkyj
nOVcWTYlsTnw+rgyCJGlU0A3yoWnUSTE2dH5GlsTA/6sTEm3rLOLzJWonWmmxkj9dMTUsIC1G09z
FFhJNWkAi614lck9YnGqzWGumxvLxSdR1xXX55Bsu1pMebTTzusekLTZAIzI03yZGw1L7aGWQvbv
vCuSaiOf1izNqW12p0OZOZMKj/+mDuXgJCoJK3ihady0zOnKTF4DbehWprnyCv0jsRkyf8N4R/lL
doxc68z9ZDjXHQJRrY1lEgA6fsS9IdXU8Gl6t8hgLBL1YfZIdeS0HSNzFY0LpfCaqRLzr32yxOqR
L+JBo80yoXJPIpJpD5sM7SEkGEgEYZoM2yYZz/Tcp1+bpwpJuWOrbMutlUqHNA9AW1Q1S+tcvXAE
KDHAaRvU3klbHeBMHAUCqOhBVhQQLWKnLqBr/CBQgeBN2yTGFPu4GUTmS+wKKJ/lMm6LUzrqrqSO
mJkHzlHcUAXeMYLz6CvJrQwST5AI4Mf5zMEwdUGGxD8UT20Ncw3zs1u9DZJtDEcyVIyLKjLxivRD
sW08U156df5BJ2cUCQxlzOyGy7c5Z4iJC7CutrHDtSgLfCXyO8/pSJxEUpFNwzIMSHQBvDQhX2LJ
xj4pZ3f1WKx0ag41eZDnTnCmwMzsnJWrMbErcEyTOj1rBVzTF5TN3tsrUDcR2ie93p7mGaMFl/iZ
5u8puX9QBK6zq1x+XVJzEyseuOjSJmbKTMhRx3IZkmzhwxczEwKop7DkjWCCmhVVnp5dnBcBSVXV
Ro0Z8KB0AiXK8IeIi8CLIjvNewEcHWOJwSLVz5nLRrMVWNJGWroYM+YZ4S2q0GOLvCL+beMaFUGQ
l5Gb2u5myOIEs1BygWVftCiyA1AEEjXXtetBZh9bmc61XGf+EsD5e1Zi9irobxqJJUkx2hdAJG+c
80zrd7HAr4YCxKoIJGsNm3UQkNYAWmtWxydykV56AyA1JvlnNLeNQuQYUTuoEvhoCfkjFUIIWLmd
KaSRfGxwIakaDHavPygkHblpektVSCqDEFfKErG9C6r3kanUc0VIMC1aTBMU1ZJ60xwEFEJNnGEu
hJ52LQsRp+EZyVIy2MRpsZP95CEVgk8jAR8gpHMqy4O+hKxwPAp5yBJCEWM7e5br5rEhRCSa02Fv
ICu1QmDqhdTkojmRfADYTcISyKcfrPBTgo2WaREszfLSSwCktuhXqszM0EfRKoW0BfqzElIXOdaJ
E6PPyMNwaWIv3zgHs2jidYRM1gm9TPVKoNJzssUOvR9bRehqRb5xAbEKtS1EdrOq4Rr//nwUrFOh
ywmUSimUugLJrhHaXdBp1FEeTKHpDULda4XOZ0X6feKrlN2TjFzLHiNvGiFWRW872yB3HjDfcp9E
OTSEhkhm7VZFVEyFuhhI70NT1Zj/RcUsKO1oUbgfYgRJSyiTORJljFRpI1lGWhHAG5uyH76lJ3Cc
Sx42KTpNBIY2mmmGl5AzVm+jmGvKbuFp2yPok86Klkpmn+OXWRdDa84bLc1miewvY5YFQ65jZrC9
jVL0W4Ylt3oKlq1q9r2bcODsu1ga27mtOLjj85zj3pTT2vU3pYbcHbk9c8QehFpqBTK1EPA0lEs7
JJAAAg68e1qx3zQD4c+KZ//aa/6y12R/9utRqkmz3+XfbnTj5542m4oDeUuHUQrcAOGX3ebLZlMw
vjSDcYauWaphsCz4nAVhYh9g4MGsQyYwjw/1Za4CyQvCNRMaTXkMWf0hFgTYiS83nDoakBjSQPM2
meN84Smlp8cmXBx0U6/2z0T3slTIGw+og9YYK4+lXUi3TWp4p6qKJ0D3r42iP+6pbQXKtdB5IuHD
X0hjREFDdgZO+Xg0WV6koKBVNkvZNvZTGk/y9eD1s7Jyt1LKvBRg45U2hmeDvw4860qS1bVWpSdh
jA/a1qC9dN4i1rp1UcU3kkUSa9ybo8YgIjOOAN0vIb5SK1R212lK+CPHtgvVMjprB9GQIA9r3aAU
qSjVq6rjyeUm0m1ah+d2J993tOLC3+GJuzZLbzFwU8tlIj1DMwWbNrPqcY2HDx9sa2ziWl7lQ7+0
KLnocEG0NlEmt0LfV6+rPDnikXWUquq+A+Jjat5NIUkHM4M3GTSXyixNnAu/7rdW0M30sLlgJ95M
PepAMWs26562gh7+baCFw0zLKRJi7n6PY0XhWp8UHkooY/VpKcoPSlrO8PC8V4b7LDPwc4mahCKn
hoTehJ7+hN52B3BUVJp0cFrhVDC4kvzkBBskQwR3BHae7svQvGcXP7NoaLBEVYMrShsM2hu0XJkX
NDk0MTUG6VUQqTU7JW4ytdXs7FUpb9gXXxs0Qjh1f6UZ0XuvUND4er4myiNCWiRqaGks5V0ayTBl
5aJqQuqZhbkGbltPv+9FHYVKL0WmUFBhiaqKns4Kg7qnih4T/CKeF2OJke6NVtrgtCa0RuXFoIt9
VYU2WbQFDlQnAEGkMvEemhOekNcIcAMNGhpNGoOo1HDp1ggb89jNPep80T2hQHtheaOJMo4QAlaZ
PUltD/1/eIfsTNDmsvQvaZOcUY5bV3/7q8qlmD/9sZi/WrKqm2BcZMPEla1iDxdff9hdBKnHdyv/
ZoSMJ0xLpvaOfZzMSRrU+AQ9ZV069iHA7IXZHEx5swyVZCMp1nVmlheaunQDYWfVpuU0KKV1a0BV
7dtNCrXKrJ6N/7/+Jr9xlfMmLWB93E9MBNTXb7JL+4A5w9DxIMU2y05pQuXJe7sBNUV9rqjXcodl
kA0r4H30zIXL8MJsSRaJw1w0p/x6cPihDafkmNJjmyHGZ/fNbx3Fx3fwxWG0dUexVZPbGlrbF0wa
03qpb6m1Bq84Y1DJVYg+QUQpxthY640gInDH3FRR0G19cRdJOqpb2BS1bX5Z9koyz8SuMBrnjSyT
uGKgSkBUneYaRmBLNFLIybp1Dn5Lv641S3J2vTJM4KzxT4aw0qYeUrAmGi4yvz5Xza0zwK/QlAQv
UTXEmAfBEGLUmasqThuv2g1FRBIzX8miSYOWZlhVNuUaomUjEX0boa8eKSb4GD/37wYqOVS1PGCO
pHkx911KX0gwgYxaKV5zrlDowWYrm7GcP8eM0tKTudD14Zx007jhJg4WKmKNK/pBTNEUEun+tEy0
K3tIdoxVz7kHV1OmontNv2DvzR1gpHWkHVIDiwlJ/FF0krSB/iBjwZKQevoaKLIh20e4nU5MUWgS
0WySq1Sc2CDgNTpPECGpajGKC5U2FIVWlDzAiKvhAHKU5Egas7tKnXXCPWjF4P7i3mLLFO+55lmB
yQrmXebMeiswQUZ5hBfpHMPiaWmc9w29Bbks7LSEGQrM+v027skgOcMVOO5LzS3OLV+5kvOzoLAX
QwX4vuoZx5I0GjKYBQBfa+p9O/TQTO6uGrgIpvOBD4vw5tIC0M0KCwsonPNTFOCpTOcbDBdvXXTI
oJIJ6cCjQhoW1+N/hHV4WSj9siaKB2Ggx7fVq95ZZQw4Xr0LRkqogixcUVy8gVkTEMAxTO9GJduV
XXX3+FYi6bJU2q1wc1VCNTEzcj914HD+htWq2ouPGEbhaRl5Ry1eI70x1lqGnATmOApBlzX+h0Tv
Dwbynk7zUEcDUWJSRRSKUqIqtO4lR9QUQckwIhKrKQ1GPiwzkNkPGc1GNoybWeBj+2lF7ZElCpBC
UYX0/2q59+9P97zZrt7N0zqoOf8PZLEPVRPX1UumXHz18X59xS7rz3zT91/oL4fHF70a8sPf/rrb
J0E6Cyr4Iw/151MHokWyZXy5fnx8W4/v+XuvEu94182el9fNdwC6bNaB7PXB7Pz1L+zwvOcvsoJU
GVeo+GJsQ4VdwbOH1epnx+jXjsL3P+DT4fz+93zv7T8dH/F4/JSverWI/hMHwTBtJjCarEOb5dHw
+UFggc3jArCAJRs2T+J/1kF4yJq0FueiF2SvQmYsPz97Gn46Ob8+C754hc/OAjJmJgwR/scuXdXE
Z3x9CIAFGyDi2CnoDuOsH+sseB7Aseh422lgvwPviBmKA2HbJkSJV0eB4R3POYNaIIZ3lvY0JfyB
roXHo2A/n56/3Mb+zMUgW8QTmRRqmkxK8dVR4J7A8okqHxx5XA/mP+1y+NUb4/PZ8HSZvuE4WO8c
RzXIVsJDVMWv+7MrQlXfyTYERmoJuAczNPhn3RS+fxTY27/1mjDf6SQOVZP/gex5PL0+Ow4K4BXY
VRr2S1PBxSlOlh/r3oDbFLDl0y3rTScDt3/Od0zKfE5FGGI/Owyq8k43QGiqhF7lH+726JBedpw3
nwkihywL2wLCumYA93x1CBQYohxorgQeoyqH4cky/KPdH63nM/QNp4JJ35yl6Pxj80vHy/HlcRA8
fbzOPEt5WvyQV4ShKLzrtz0sufKZrHLJy7qBqeXLJQOOFsvBtmIqiH/6y2PpBzoduDFgrP7S6/OH
n5ZcFarDkwD3MY/E10+Jp2clugitCJDH9B/vXHh+Vv4fnAziNy0ufUfcAF5dEaybOAcs2QSFgJPp
R70v/F88IvhVEyDQHWSwr+6PbCPEChp/MGcdJ8yPuX58FMbeemNQmWOxi3hETbNm+PJsYEOpsON0
WEP+gKuFb/Ss/ImbAqsiYegz9a8uB24KjEK4UnCO/rDbCOsr3MmfOAaKalqqrjJI4jB8cRqIhSN4
P4tzQMSCftQFtCViSm+9HIRor3Hx02XjMOR5dTkwvoNkqKgy9wSOF+u0H+2SeH5EvPlByfpQDCpJ
eQkf6+ujwPoZkD35dw4Py6rHxcSPtY14PApf5+D+8FXBdoq9FMT+xwyc8rXEoDKy1R3S7ZCDyMT9
/rPhdyytPgmYsBPj/aN0GRyqbymcv/YNL5rd119/1uueMoO/4Dcfv1EomU9/9y/K5t9f7VwfNcXP
vviiMX7+488f8Ou/+ptv6uUPV8Gh3JUP/vD4cYfnt3mySxA/r3fVa0X1eZ/0yxv5Sn/9dC/43uv+
3iquX5d5f9dfs9qF+5//IU0Cf1e+/hzPW963fo7l8D//VUrHGflO6TLLy9eyI+fw0z7irX/N4hD+
/NOXn+Bpbf7Wl57syl067F4fnWfd/M2v/ZvMrzf+fidZWWV76T8/7H7+RyjdH5I8/vmnL5Rfatos
sbV/64e5HHeUB8Mw419qUSQnTQ7lwXt54U9RYPZ0L3/2zfnE7zpxfwMR/MbDtjq0h1fX9S+bnLce
pbNvm3HYOrz1lTc//3c1Sic7b4Agxy8ho8wsennZz44+s4m3/lW/4Sp649G/Pny/wOaNL//9+M0b
X/x+F7+6VTyfODyE33rML7Mk84aX1/n0+3zUZ9/62lecK1+/7UfF5a0v/VvJ/u8e7289rz8ND79+
ir8MBb/1Y6+XKOI7HuLDrvz7/wIAAP//</cx:binary>
              </cx:geoCache>
            </cx:geography>
          </cx:layoutPr>
        </cx:series>
      </cx:plotAreaRegion>
    </cx:plotArea>
  </cx:chart>
  <cx:spPr>
    <a:pattFill prst="pct10">
      <a:fgClr>
        <a:schemeClr val="accent2">
          <a:lumMod val="40000"/>
          <a:lumOff val="60000"/>
        </a:schemeClr>
      </a:fgClr>
      <a:bgClr>
        <a:schemeClr val="bg1"/>
      </a:bgClr>
    </a:pattFill>
  </cx:spPr>
</cx:chartSpace>
</file>

<file path=xl/charts/chartEx2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_xlchart.v5.9</cx:f>
        <cx:nf>_xlchart.v5.8</cx:nf>
      </cx:strDim>
      <cx:numDim type="colorVal">
        <cx:f>_xlchart.v5.11</cx:f>
        <cx:nf>_xlchart.v5.10</cx:nf>
      </cx:numDim>
    </cx:data>
  </cx:chartData>
  <cx:chart>
    <cx:title pos="t" align="ctr" overlay="0"/>
    <cx:plotArea>
      <cx:plotAreaRegion>
        <cx:series layoutId="regionMap" uniqueId="{F162FA85-5F02-4E46-A1A0-50B1E50EF27A}">
          <cx:tx>
            <cx:txData>
              <cx:f>_xlchart.v5.10</cx:f>
              <cx:v>Termés, kg/ha</cx:v>
            </cx:txData>
          </cx:tx>
          <cx:dataLabels/>
          <cx:dataId val="0"/>
          <cx:layoutPr>
            <cx:geography cultureLanguage="hu-HU" cultureRegion="HU" attribution="Szolgáltató: Bing">
              <cx:geoCache provider="{E9337A44-BEBE-4D9F-B70C-5C5E7DAFC167}">
                <cx:binary>1HvJch05suWvyLTuUGIIIICyyjJ7QMQdeDmIFDVuwiiSigEBIObpL94n1LLWvXtbWf9XO6WSSqSY
Wam2LLOWZCLFmC4CB+5+znHwr9fzX66r26v2yWwr1/3lev71ad739V9++aW7zm/tVffMFtet7/yH
/tm1t7/4Dx+K69tfbtqrqXDZLwTh8Jfr/Krtb+enf/srPC279cf++qovvDsfbtvl4rYbqr77nXOP
nnpydWMLFxdd3xbXPf716aWv3NUTe5stt0+f3Lq+6JfLpb799em9C58++eXh47776CcVjK4fbuDe
kD9jKIoixKigFCEpnz6pvMv+eRqLZ4xGgodcMMQER/jLR59eWbj905i+HHpsNJ/GcnVz0952HbzR
p+9fb7s38K9Hr/3g+rtpy2AGf326G1x21S5PnxSd159PaX839N3LT+/6y/0p/9tfHxyAt39w5BtU
Hk7Vvzv1HSgvvPUZDO5PxCMMmSQc/hAmxd2Ef4tH9IwjEVFEMcecfILr80d/xuPfD+dxQL7c9wCR
L4d/KkjUVXvllqs/FRNEYfFLwIMKEd1HRDwjGIUEAS6MIPYwQv7AaB6H5OuNDzD5evynAuXVVfen
p67oGWYIQZhwDPjgh6mLP4tCGQEgNKJEYkS+rIjPoQIj+nLgjyeuTzc9AOTTsZ8KjN1VefPxfwJV
QNn6vTn4wVISPQsjBFUiDDHkpk8T/k3qIvhZyKIoJBywCL987Gcs/uiAHo+U+3c/QOf+yZ8KpndX
1Z+bxbiIcAh/BQCBEL2fx/gzIeG4kJRGmEV30fRtZfl3g3kcms93PYDk88GfCooX69V7X113Afyn
tx//3gbqtr3NvkzRYwnkh4NHSsIiEkH4ECruYUPIMySQkJxGEeP0uxrz/zC6x+H6zQc9QPA3r/up
QN0u/+e/2+AEqL0LXvi69e5PxZOHBAiBRCELMfqex5FIYmDWWFIRfqJ530bbjw3tcTAfe8YDHB+7
5KeCUPm28zfBf72/+vg/ZfDu1tbVx3/8mTCKZ1gKRmVEgflxLu+TP4KeybtkCScQj+6i9lsQf3xw
jwP5W895AOZvXfZTAbq5LT/+o/1PUEUiIYNSxkDK3s+unzUuxlASQyrD8GHl+zykL9A+luofh+3L
fQ9g+nL4p4Jldzve/icI/F0CvOPn8o6l3695CCKPRogzTEL492X+/0kY78bz5dAfh+TTazy9L+LB
SPj8sJ8KkOe3Xf8fiBJg7gAGDSWFeX8oqOQzyqIwFMDixR0deZDu7ob045B8vutBjHw++FMBcvTx
790anF5lixmATqxg1nnze9Pxw/yQcEIRoVJwgcGJeBgtYEFg8CgkeHVfPvZzrPzwyB5PZ7/xmAfI
/cZVPxWUB3/H8L0Nkm7tb9vM2y8T+lim+WEcwSiiEQRY+F3Og0pEMcgvyjj7nk782LAeB/GxZzxA
8LFLfir4Xt12a91+/MefixomPCIhCcF4DdGD6MPgyoYRjyD0QD+z7/TZHxrR44B9c+sDnL4581PB
c/rxf2ftx7/f/AeqF6RGCB8WMeBx7KG/IZ8xQjFBULoAS/mQ5X0Z1u+F+uMQ/evOBwj968RPBZD6
+HcwOg5FB4Xs92bjBxMfNJq4IJDcEDDwiN0rXxioRSQZR2AgMoHxdyb6HxzS4wDdf6EHIN0/+VMB
pcG4+BRKfypKYNByIXEYyVDi7/UuoQzoIWcMM0wfBtEfGtHjIH1z6wOEvjnzU8GjPv7DfPzH76qU
Hw4hsCGgOxhGBAjCff8W7HUEnBwaIYiCw/vJcLpnRvz70TwOzNfXeADL1+P/X4PyW4P7PDWf+dy9
a360fw5NKM4AFqBtIbDzhz6ffBbenQ/DSOBQPmx7fGlt//ZoHsfka0/83tD/473y3+6jf91iEF/1
V8mnvQnftNJ//+ynV4RNEw9u/b2W+uf52t/8+lRiAqUcfYPa3WPu2XDfNPru3XF71fW/PgXuRlEE
EQO1CfgdfH/6ZAIlC2f4M4zhZ/jDQujEh2BQON/2OeyagFYXE5GMwNuFbRNSALCdHz6dgrYjWBow
pkhQaHWF+OuukOe+WjLvvs7GP39+4gb73Beu7359yu+6lPXn6+4GG90tKR7BDg1Qf5IDvYRB1NdX
F7D1BC7H/6vNstCUFLZGuIYdF3Zuj0POcxVadJr1ax5z3wQb2aLLduwPU2dcbCd/8H322ocObQzu
r+1QHwpbBBtXz6FKC6fm0CvvwqOUvW4GSjQk+1X1LYtTzNhpZPARC2x/ms6lQlWB4zTo3y888zpz
Fu9Q1L9vAltuLVo2tIgaPdqGKNE4Fw/MUMUCcuYWvllqtOrZyFd949+UZJzU7DxOMi/l1nXF68Xm
ynBj1TxQPc8Ru6DZ8G5dOqcq4ozO5mlWMg1qtdo00w0ZBjXxNruQaVWrEonbqQqHLQ5Gqeg69Ju+
NYMu+4KrLpr3YVfPGyKwU0Eaim0ZkSRc9uWytorMLU/WwYVJBWiqfEKNilrZbueMqp6F7+aRcVXP
+HWz4mzfMf/cm7nZ0bgdgu4wrYrWqW47rBrh57hIU64/1GJ4MbAqTIZpLOJq2eKxuBXz0B7I2tVJ
MGQ8xmK6WIoO7whJE1bORBXSlJVywZqIKt+aJtu4NaLaOnKW2RltmrD0Kqz4lHA5vsBVd5u7UodL
T04mkoZK2PmVaAhXiJAqyYpFeVSxHRuDQFVT9CKdKNkUpjn3FcCJexIHZbnHZVMos5gozka8MSwt
kjQXiVmoKoqu3DUCcCyYM8o4eVKkXaC5J71ujCAJb5oPuGVqGDN07sBRikdIkTpt1l1XMphdOzJV
RHJK5JRtG8/P67VhOs3yS1vByLqNG9vLtpTv5rmBoeTmzFTZketw8SLqsE5tXm+yvG6VgQ0XKiNi
VSRcAtVPBdK+7PVa2yqWsmk0bymJV2rlUcilOGqXjuhGZq2eMbIqtwuNJ5xfVJkwGyL9SStFmox9
ezMaL3Tr8+NuNMVRgAO9TNbFeVHSxJuh2uAyPcgUoeNS5v22K/isp6i9rhzyGtLSQdT0QEbXbed2
9mrsnExMMJsNskWphJvr0yrAQ9KS1m6qqtnTTrA4a1OreT2QJDPTecoyqwbu8TZbgrctj7TNxyFG
mWlhtsh1xEunipLt5djJfSGX846VeWzWodQYNeTQdVKV5S4Pxm479ebSROOsAsL2aVRdNMW4E4Tv
fcaSyfhrbvBZWJtkHuAaBHvORqFKWEujo3Fu8g91K04Qyvp4rVCrBlFniZ/lDVrfDLWgepJBnjhp
iYJKyHdicBdI5pOiSyLDxSUmCw8r3k3hcorszBUW4zvUtSKOSEuVL1Rgp/bVTI5QgC5dbhy8OdmL
ClZtEbq369gWCofkcnB00kYEjXK02dDq2NKeqX4dVITGGhZCaVTP38o53IXGPSedMWoE/NsmyOMQ
bxbUuk2Dg0BPZstlX8Sd5fuF+1QFsMEtzsNKxG2/zEleBp3CLg91NbrjquGTGvpGzWzOdcrK12nA
3/ZRU2rbLXpaM3NGCwgLTIb1aGzyNwhNl8tod5kL3tqinhQJ3BhXhdn2kYgHjybto6xWxrBj2+GL
xjwP2XBoKvx6WMmkMxIeWCBrFfhR6KJN4Yun14jnraKn3I8yLoNmSZhp39UKOVxu0pCbmPdk6yaz
bFI3VAoVo8rXGis3ZlLPKAgVZlNSrCusrXIhMSSY4Sgzx9OysBepWU7bZdpFDXwGK88yv2Rx69EZ
RX7RmLIjQ211NPYmadPuOSWQ1FHNmGrLfhtArnZMLvEyB+8ridUQOhjAsBwvYYqUqUQDCLgPPWUX
o8tiXIZ9Ui93ECzZcV7JfjP0ZktQ4/a0qogK21bl/DVmVfcqR6UWd0HZoTncjg054i3bRgC3DhxA
lovTrq2Kk6qsIeGg9WQe80zZrk93TZEEMtWFMHsaVkTng4R86KNg24bRaxnVUJMoPuGuDBTLc7Yz
fX5kCloq7kSr+7q227rNn6PMC7WmUq0i6FW19AfLCTmSLXaxr/NAdahr4mVoi81QBLFFhGsxuoOt
/RHcZTzNjzGFJdItwXneL4Xm43wkpHxlIxoBGqHUkRmvpEzbeDBUG0MopMv8tejHeotaGakp6Aol
6NjExbzBHT4L8mjcT1DKYP9mcGiiUA+ZrU+HudzYQaezqY5mU16JqmxVWjZWUU9TzYrylZWm2EX9
PMV9P8XIhmiTC36ayqXX2NIRYqmFxcezSzy1tba0U6juIz01/apCnh8akt+gOir2bvTbgryqovQE
51OupgYSwto2F8uIzqoZZRvD2yOaplgbGXRJhI5SiO64R3LUKxJcW4jxGJbWTW/yKukrfOVT86Yt
KEv4EA5qEbZURRfhOKRkOwaSJOU6EC1HupUt8ckqh1LJemm3VUorBVVtF3FzWvtCz+GcqaiWVhW2
88qh7JzbqNy6lnRx0RcvcZNmrwsBCYtkCl5KD+M0b1BP/VbyoY6RAdhZ0CZsrqGi5i49rJx71dF8
jqH0vjVtk6u8QkwD+JWiOZvipR8WPXqIMm8Cs83lmFiZaWP9epySUSFK+8O6RIeCZL2yIxliOY2a
VfV46FINrewmrpflpA/NuJEiU2xJkc4rq1qc8e08yaRbkI1Xc0Bm6GOSQqzVeCDKpzlLQs9HVZkU
wnhlRk01O7XRUMWOrqVGtKJazPaU5nkdVz0U0ap8A0TpRdFBbuds2K1jehJkZadskZ1JW8964Rzp
GhKfMuXMYhz6Kxekiy63Q2Ix9oltxWkkc4CfBxffbs69x3yvPYBUZPk/t0R//fFvp1djf9t82q37
r4N3O6r/9VP84r8un3zw7ZOTF5vLh1feyZOvl/5r2++dIPi6B/iByPi8N/s3FMjvnrwnT+7JsC9u
zB1/xwi2UX3dkP2dNDmBdtFVC3sY1o9/z76777NAgc0/sPMHNmzB5lJoXYcRKIB/L1Bg37aALoJE
JIJNwvxuGF8ECoN9kfRuy6QAMxSBTPkRgQJaCdpL9xUKdAsZGKoIgX4CcwgE1LcKBZZQWYYOVEA1
mlktNa0PQEDfhJyc2Lo5c1OY7qu81INYekV6Oydz4zdVMRwC4NSbog6yuEzNUWhNqhC3dTwOLIsb
IZ4jn7Ybgwah0Wnj8LacszlxUaYWNiBdNXWmVl5CGcnSEcpGkwg/lipcWKsR76vE9z2LG7gAB/kr
HBobd1HkYtKXahrrMmG965SsfJ+UVVTGzdhUqrdLrsRKmn22zpn2DO9mD2u+XcISuM7YxwwDtzHp
fh6Thg3Bq7oLj9wUbYIib5Jchu+KLhh3KTWtGqdCxBaTOZYpy2NnllEXd1E4v0zDO6KXZclI5Utg
XbokLsEmZfHa1AqIMVF5lDsVyeIorCD0lxoHW2OaPkZuyXSRFe+KKTo2Lp8ONEN66d5LEKRHPAX+
2QfTbm6X6Mg3Nt/Nw/RWrOdtMKbHkwB+G8pBUYLyJI0sU4txb6t12onc3Fb9dEmnpVZ+Ga6iymKd
84XFdAD6Nt+KyHu1wHRo01/ZtA5i2DT9IcX+FJZhr4BM7MFWLGJD0BaVuVRRljHdzUMZ1wy9Xfl1
Rcs0AYK/pSlzRx7IzxoA2os7oFRwSH1Fpe0sS13lR7jukrrxTsklcqAU60Khbjivq2JDJdBxzHKm
PRAZkATRfhbRvpiKUTceipkRQ4wHZ0E65khnICzVnEfndKggVy7ja8pdqtZGHmecIb2KLldZJoqY
+DVVUvi4NqzS/TK9dy39AKac0LjNX/YVeYPTtwOoJxxU1yXtAwWRASxHiGRJQSExJVBgj2S/JQyK
Nh+CPh5lqBtsK1X2IDTHib+SwfSyCOTzvjaXZVN5vcxQue3gt9FM31XBMOt8ioDToTYh3EQKiEKh
2r4lyVCVx3IYqbJ5PqiQLIe5Hau4n18XToxQquXp3Oa3QmATr2ej58UmHYG1p1TMmuCCAqI0njv2
sg5NddyOzarKTWeek+F9Obc3edcgzYvFxmFGlI0aoVBEw+3CxxMTviWoJTG27VGNPNPBHCS0clhl
bJoS03dqBiawWTP8uvKZS9zctXoRfbTBbWT10je7Yhx0PU/vhaieEzGBJi5dPPaSaUtcpvIm27Lg
RoKaPJSdX4FmICBLWfPKsdluLB65mqM12JDcx20zo9iPBQGyFKzAzBe3i/II2M0Yqq6vc73awup6
FbeVCXZNn1bxIptOUWlInLF1isEAqDdLJqVeJX/PpHmRlrXYcITKbdWwUYvFqakTtR4nmWu+5OMR
kjGh9FXonNn3nVCQiUkyda1TzqLzfnZvUV4mbp0KWEqgjCsDjIt1Amkp8lchD3FSO3dVBdXbKROl
zqOhUPkcXZnaxkOZv64X5xM/MIA8Cs9SNpUqH+xGmqCJcze4mBXYqjqHWb5b3vOKY7LWzaYDoanx
fBp1QabpEgQ7WsYra3NQs9soF1U8jg4Y0mQK5RrngQjdZbNa4QYj7VYnYXU2XI3LtA+L9h1Ncahp
vdQJFpVqSRAB+w2dbsF4AVnTtfEU8JcBEB0DXG0eg1IXKW6UEHU8+WwnUPFmcQVTa+FbxazYpiRb
AU3QGimJFBhe9aGfx+MZVYPyo4mScXneR+lybMaXpuDDpgl6prF4vxogJkUnmZp9c1MMOGld9Jyh
6m2UB3uJTXMsmnCfjwvVRQfcKh8l38LWPqHBw8t2YZG/HMKmVFam0WbpTZWcD6RcNZslrAcDBoAf
OzWO82U2QA4YJtDeNe2tWsh5UwWncykXXRdEqjYoXlLbbDNXOyWKdtarC17jym0dBGk2xasgb0Zy
TPHAdRUFESzY61RE5abv95OLdkHPG7CZgIlFdkKq9OJWrpOaCLsBe+mk6McGHKzudB2OQMzfCTXW
aINAMAXjad0PobKpb3VA+lAtxawEFgfYqEi2LZvDeOXFuaFNsS2EhnB5I/iwJkEGUb1k1XNPIC/Q
O+NBMvLGVCOLxbgmTqxeBVNkttiL87n3+2YZeTJQ50Hn5Ntq5i+WOgT6LLIj3MwHqJNvQpda1Q03
c2pRPIm3VbCOicByW5O61nk5gLZK86OWwrox6SwVnnOrXQQujqnepDl+Icohi8cJ1FbnwOQceHGX
Tqq4aesLAoYMWIOa3oVwhYxeDcwYpANYsbN9JXh/kzHRaRlZUMDR9YLbUqfpatSwEJ2lKThUXbYJ
pkblomRqGmZI1lDTqzkDutCFTNUB2zX1tENh3+hwvhNsQ3eCJTwQVOsNRiLpa94m/YTGuzVsdFlB
cmTpm2wtksVmR0VtzglAqepmPHbevRyLUsYcgkvlS3vU9indBVXEVFD5DcHVBBM4HkF1ysEH5anm
kGMHW+ychSrL+GAVwWmmvJwsuK1rp8SUbkTeHwtavAhWeiuj8nmdgqGStidZ274JRR2A9wcr0cj+
oglg3lAdM9aeTcATIAqqjcyLAhiBpkK6eFr7VFfhCWdhkyzINcp0NdazeNfyagWdMDZaVvn7gsqz
KAPKtM4zjYti3I9mSYq0VnlpU9WGVR9PdQl2iWvfQjrQYHomlqN9NzRcz2kPPmDbX3RZs6gwyBXJ
aqvScZ92YEDDDplXUWND8Cr51uekj+mysjhvi0nxutVDdzFO2bjJJ5wqi+e9J9WizdA0qvYDhE7w
POh7yP8tPioHB66QDI9QkZbJwmHRuOLCLnLVZXfSOKAYkqaRdnlSpXMTR2xMnIeEDPIRXO8qfdGs
AzyXhqCfh/BApzkxabB3whN1N49s6l5L8LuhEjHViel88aWq1zIGPozium+Pg3S9WKJ+k/c50cXA
rv28AM6DMmmJwcEWJ40ovJL2HanKM9xVs6Jg5weZH3XvZBm347zxrIOEyIKtg5yue26OROhylRp/
CNOLEMqyjlZwCQLf6zEjnQ58kQErC07kSvZRCqt0Xd44UPAKLSSIw7uZmMCAD+f0OOIwszbrOl0u
1RQLAiq/9Ea1e48kB7bUUs3pinUHnnyILxteiBOX+h1d8ulsDd6FkKm0yLJXYrD7uuErEI7BxnIW
Wq7+eB51TodAkXG54VkH67e7kFg7kgONYOmtoR0IXMghshGaBZt5TN8uCMa81MGRD4pahyO0NaAJ
AH4VrsG1LuK6vHLWL6DC1zG+ozUlL09dXm1bsK3BBCrVArR4xX0F7AOsoHzqP0jSJjyjEG4G6aCe
D6zn74GCAWvNu6NswllCPIbZFHMyEXk8p5e8KsEoC83VSsvNjMiui5bX8HtOPs4pPoUkCUZ423aq
qaIorpi79FeyordLXq87WUR9nPdQcazdAnfflCl/EdVDodMepbHzYleYfNXCrr2KlnJX8uC471q+
y5F/Q02nOwoe+1hD3Ge+vJakTpYqf2fqDswh3gKBrpyi80IgEXaX1Nu3VV2kOpDVBvQOiQcaJWyt
zXalUxdb/gaNYBCMqQEnZ5wSR6JrMPChZtaxn7JOjx2+Cs36Iu99plKx3pRvURUVOp/TLYogNzY1
tBt6VvTgnQ+5XlB3QucUjOauUmFnj8Y0i6ATA4ZJemfrpex2tnY+prCA9t0EZbGbFefA+SvWqbqC
1BD4a5GhGwZdL3Bc62lj0w4qEVy2pEOCC7bGXVGdCuOKjZ/cziOK9GTBJcL8PRc1gmn04DkHw9aE
A9O1baAKeTMlI3BZsuRN3K9VtfHVADWSYLVkXRnLqs81jRdcYM0DWyQ4yo+9jKbdsEIXDNoykHfD
YFsMnT3k8yGNwGgi3XTI2CJhWtm8Dcv6aCKXpWcsKXEqoJqADVa5yMShWK/Y4oFdN8AXazfpEpzl
ZhKvKTBfVmTPp4Altl7AY+PneGYfrG1fBIGFxpY8WjixoAcgRpkNKDir1VkHKChy92Wq7KTMOG1q
Md2kQVgn3KYnKTJlPHUweUMT7dMyqGLfQmJtVp3yIkysM0w3cwqrpj9eRKqnghE9CrkkhhSzBh83
gdbGeemrF2MFuYD60sZRH70Q4fw8b+xLM0m8weu0F2B8wawfz6sM1Zz1sxpNt6vseFzI+pjY7FCG
7KSsg8sucmd+Ld4R+ByVgnUUgSrKbbCxdbqzhpdxN0BssKI4ZiPnisFvvGdcRdzedMAltIjWF9Be
Tcou2pQgEVs+XYPwhTxt/OUqKN5wk75vp+j9LKChQEz0coKMaHrfg2yr4omD6p4l+AFDmpldRfJA
9+WBNd3xxHC+kwLiHnzHch8ZDvkS+U7n6zDECzQ5QJ2S3cpS5dai2Uh4P1UzPm5KkoEDR6oNbUea
kIVAl8gyqHr0WNRDtAk7j5JuBtexHp/3WXvatjXTZcGhyQLNQLVYCX0iICKBAD+SIRJDe/kcG3DL
ZdeuarJbN0LhCfK60otbYVk56MsQ6Gr5Mns3kCZL3DSBqJjKOO+GPI6W8S1x8n32mtKJAm/Pi9in
zZtwAIbT8ekct27U0L6MpV3G/UxATLhpRTpE1Op1RocMgz8yrsyp3rABPhBWhCvHc7KGVbLmF0UF
NYOCNQG1egVPuy3fwII/QUX2KqTzThTDWbeMu2o8wD6IbW6qk9ZD1xfCI78gaQXNZJDkzgLefTy3
4RbmXUP+u6DLmRSqoVUcgsTo5gQNNOGV3LUz253sQwOup+Nos6zpvsPB8yYYoSs7nk/Qcu74CzKv
J00uTjI2fOBDIorsojIluMAhzxTHxX6d8k3rjwQCQ4f7el8LM8acdydtJi9tOW3knMcdhbpqPbRr
Zv8+JaX23iBVUDAJAtBCpiSVFoF83wyCbnG6L8l8NjmQwwTs/ipBpNEoq5Jm7Q9yJu/6xnYKpMD5
QOdDlUUHX/IPErhtuNqkmYfDLOy5G8xRUEMbZRr3BsohBU64yv55u0i9pBd1FLxpBno2QDcXWOAp
i9whi8RznoL31Br7iq/ZSTGdSDruCU1B4ebbAAXnTX2gUAdhY8Ix5LhF1TWD2ofWMxZNreqb9DqU
625egdjV7cGU2b6Bwh9Xc7fJQhWi4TBae9Gg5sCyBtzjObuyPnqNw/zcL/iyBf67ltPu/7J3Zs2R
41iW/kUo4woSL/PA1VdtIYVCeqFJoQgABEmAG7j8+jme1TVV2WNdZj1PbTb5lJkRqQh3OAHce853
rpsAHWag7QZVnjgJRY/cbvCYlrPp+LlBkaCGs3DLyGN7Uum4bP15SJYA5ZFHYje53X+DR/1EEIei
6mhJMjhVASAhKCrZ0jx0caiDVUhm/BtK6vrsVkt90Kt6aq848odsi7ZLsDz5ew8FAg14pKcTo9FL
zV0fN49GY4BrC66irBJl8BgNLfl0JPlaAA6ghIRuMOHI2+nXPPoXrteLWFhBrG/h4LeXpfOy3uHQ
yD3+ZgLvFFbe+4rF112EftebcQtvhWiiwuunX5GNj3vTne0UFDX+1l5Un5a1v3cHAk7k2dQheMlh
v7VJAKfpqXMVrCyv+oZS7WymKcayuN8pdPzNF/nqxlc6EqwVKqisolXZGpZbIh8bFf1st+HO7cgR
jVtR0dgmVgdvjtsdw5kdmz1tafuyBhDkGwVDlPi5303lJvYHN755r9KDKkCyenzlIUdX5CwHEhv0
PrY+kMC/KvJrb37E4kn5NLde9BqxGF4hbEuya3iMHo1TKyWOICf+5hkok9Z/FCysrr3X53U8f18p
v2z0obXmwgVKfkkbdWrCct1bnL5x+30HsJH6uhvwoWdootushbEp3EGnProsZzNl7PcJZ92jp8h3
O2ahLfvNPMQtr5JRw9iZICjJwPnNZoqzuA9fh4ZFedtD0cWEEPQoEIKGCipMvP6Y0Q27MXzw4cY3
OMPS5Xwb21QwtFFhZw6zy4aC76g/0ScWqt6CVOFgG12mYPXg+e1pOeJZwwiUzPazBeiwh8d9dY8e
ioOEDVEa77erwO/viHGxwOjn0ka+0j48rCgJMj0uT6adC+1CLhr1Zt9V9aHpxFOPRY+jLx3AMSH8
WfQnY4NqDLJOM9VpBD2S+Tr3QLtktf1QcJ6TiqkeB2gq/WYuZGAhDwwMijfHe/JX72Vs2V03o/ms
wt+QUM5OC+NsGqefA8U24ztPeIBq0mg6p2xt5xz3WJTNw7wC4wmnTG+dKKp1w98080+6j5DVpYZI
hI8fGTq8NK27tOvMlwvbuYZ0e8DNkc/DhhMMR/xDQ0aeya7+AJb0QCl6AOU/mz5EF+pA427ZNhz7
Onrl3bZcHdx0fYhuSPLwftRDd0avFxgPvXyYKiHvqPRvF7pM7WyWaxjrGG4cXgpvvfYghpHfPo67
dlV3YdPGKWkMlGVRZSGP4MlPdoAhHarMuu527/YhO8A9/pLQ5Pje18Uw4iYewunTX6ChWhlCShrN
z2ac/VJWflbv/WlEsf1gLDbv3Djv3iA/dWur1K4Qgb2afbV9CJwgW5y4A22CM4NQNHUxdKKlqYY7
EqB6buclqT3UtWM9fm2O+zyOOLkqSk+6i1XmUMvh1U0qcWWQThIbZG/RYDQ17pBwXKukoVjUcJhp
3kgcYB1wp0n7faY6nyU9fNW87vKK1ldUaL9re2uh1U4z3kHIq6plz+p2i1Jphjrzm6rNoVfjM0Jb
qyBQlH1LZWLUghJIDpnREE0WBfV/dTaIj57f5GzdaVrFKHJ9+6KVCB4JHnBgO+dg43ckqsztva9J
pBySQlhNOwphiECVKRcfd0RvbEkm0qT91METb4HeTC4tGk4/eChLy6qtaIz58GBf+w7+rn2D/yxl
8GumBrbmzncc5gLGh/bGZPL2PDTyWe9dc9Cz2ZLJ2ibxPCfXG6SGkYrMH/FEzs2cB4r/7Gvh5D6d
CtajkR2raM/A8aBZXz+pUvhJrua8m505lYEPT1lptOeQPmiNo7QP+H3cytIxtVdge+Hh3KCRhcMY
p4psW4q2OUQzsn2xjkeo3uix8SoXjTi6QhWpI6TlOwEDAILHoNB5igHVlWwyXmedmL9cSq+qF/dL
j0Jzmbsjxe172WdzGs2isIhTnzU+Why9D3djYLGjIPHlM40vPYCCuHbuFSiuZBzUXRs6fVpHSRC7
S7qM2NSQfkoskOfuQeIdWq2qgqIhTMiEBVgJr4qpbx78frnTxqZ8UDAocMKjkyVVZoVzgaqSDat5
lf188kSdbQ53brU2Oxj3sbp3ZDw/wDWbkwYfIOwo80zb2M8aE8It2YOLDtVPPsfxYQHVJ5stoexR
9qNNfEe+EYXqRc6JrFqZgjkBRhPpUyj3UzWB3pKWzhlgAHvqqaMOivj83t3pk1e7Eu0ZzHyISe5x
jOTjxIIlxQOTjLyDZCneZdXdabJsF+2eVdzFdxwc3cCw9acNXgqEhSF1tzgLGagh5uk7QsMpYdo2
uXcrVeO4BrgHVhCyq59GE2oId+jLee4AaUi0xwP33DSc4RxZmlVT882VAk7Ytp1WaKUGqmoi5NWd
2j4FtZ1r6aprjNtLOYqeN+y9fkEbLXuo3hHE/3RHGQ3IwLlpZw+jUJcxaBb8WBHzbHcrVTrdsKRw
7QQ6vX4ta7KLtLfYp7Mgj6GPvWo7z0eBSwrLBpWGFmaqUOHHPDJ7anegY7L64D5UeKhF66F1hoP1
HJtWzgaXb8VL8tsfjGwJ8bcgs/srkk4qbfngQbGNDgHxYRTgIU76tblvzeThivL6bPU+dnRyt9bg
l5romjikEYmEX+HQAR0Pmx+awALaXPSc7j0U0nVXX7FYX4y8neQoAlW0s7TG/bsOoUlXNhyGGqV4
OJk3nCgEkgFnOZXMJu4skgjkZt6p3k1rtRRTEM1XO7e5G8IkaWTG19Nk1j4JVPBDDb4p990FsxM1
iW43J1nr4Z5puA9yFF/Kl6QE0fk4tPWv3uuqUzUc3V4RbPIITV4A82PfDEtdTu7qduApzFVTLrF4
4ZGBAGj9uJiNk29b8LTRyeI6bhnacK+oxK05q4F6eTp+V+6I5q7Co6Q34SRVpC7CqUwBSxKa73Cd
ST+lQdCiI0XHnrSdOMu9Tw2khDTspqTmVZMIF/Y3t4HEfsZSLnFu/kA0zQ+X4jYQI3RfH03kPDnj
qR6mn90E1aSFyAnhZnyRlQNNxuU62YMVCJ9dgbuh0IJjDJ/S0r49czgU7djkWze5SRjPIWAWtAJ4
ZlOiAjwLBt0NhzAfDo+IU0Hp6N/Y0kzfBzI/x4Kjpa/aQs4onoQMSOZ3N7cau/dQzdUJT90ESbKj
uF1V2lU4DWZAx5nTjKWlqLxYS5qEUeIW8KThHTjoVVVTxYVnxbeBkBNgSHp1TPDLSNGl/Q2bAlV9
qmX3LeYjPfRe/G4bKLNxaLvcVBw06jClaqMKolL0NqKAXWL9bJvqPgTWlCzxi1fDpAy2FxbM91un
niLBUNYVrbfYHEuQOxbwFo1w8BNNVNKw/a7qM2boE48+tzgEUhWiQyZSPikUnG1/gx45Dht3eWAs
lwMqPUHaMN+ivYi0h8s5mn/qMToSqV9UHH8nHYRyOMAvZrLnGUSP20xPttXXVtcFY+LQj9317/xu
+9NQ+1uPw9fm9m+QpwE77t88qPYJJ9C0Arr3WQ/J1XK3uXIf0qAJg2wyukrrZeZ577lo3NBloCaY
kr7Hae7CQhNNAN1wkE7pN/X3uuoelcO/r7s5iFidl2EDbTsuIKfdp7rvFYTgNcTSs18RPldvQw/q
w9IIAK5tbe+Az7uDrPpt9jbn0ILggnRLPNzOvkp07+9AbOkCo2WAHd8aNI5UHWQ0X0jcx8eUqU5D
k1l04tY0OgpQSqnX+F4uHPCroxTyeexBgcF2OfmtZbkfwTxvoUzdux3MXk0MUMkVfN4o4oQ6Aqz6
iEqTbkN8CIyF3hUpmYNB+lGrml6iJnh2tGoPLa6+dAgMKQDnsTvuAEyL0fuAl7mjS5+2AOVOHVzJ
EnDXc7MH4R0OiNIHh3sEddclIauqQrKbAxfPa962+3islSn8zgkg1KIUj/x2u9Ry2MtQTDc30KHX
yHmxALXdraTb+hptqJPGqAoy6LlPcIn2wtnDJKz24EDhZaAoHQvWorjYBYj02Z4bafpER86TEujj
l2h5iqScsy4cwLTKId9rkFvT2NBinsuxghEI+R4+1QK5ZWN2AryCphy9w4rHSc4+ScxAPuqIwqX1
xZuH4iia2QClHbtngk8oUFvGhgIOHALAlisqVL/tgCJgZwKIq+EXAXTJvWB8HSpi0ftD3pOKAygZ
GlXweP7BFIrAmzflTrJ72HQBBan7Njvy2I8+bmanakow2t2ZiXVP2lW2CTYFbHDcJGk0h6yk1ZTB
O7VDU1AwdM+cT68Ar3lZL4HKqtg+arlziEXrM0wZyDAwEOJOFa0AKeg3OjzQRl6W3ukOcUe3s9ev
MVRtU9qRt981/0Xoup9m2aDI2PvSXTp0uEsAjMAsFi30DgmWidxCH0j7JfDQzzY7jhunS5x47g/x
1hzXoc0H3NjHmHtFVM1RFpIoFfEUFgMxR75W/aFiKFmH2X8yjSmaMZouSxAgXRAJYAsAuCCngyqi
UVQBCoezN6z9fVW3yBaM237nzxohiL7yztOO27Se3fbIqVv69QqFYOWXmC9f9QI/jexOKXQ5Ky+6
IUJeAk8bqssAcVa3y3petXl2RqhRIeS3U1PVKaMcBNXWQDlrRri/IFxXIeqi2Y/K98nRdN/Dan1Z
KvbizwGKJxzqLvfZEzcuLm+vCtOFTlC0pjkNaUCuM2qHph7RmETg1Dmq5IOi8g4yti1X0XWpu6N3
rjm8JPC2pgj3Ku0bFBOtV589t+XX1onCQwCX9VLbaL9wAPYQVRwC51GButa4/WWwXgynQU6rGbLU
CMc86hyROEsb542z/Ghn6I91Pe1A0h4Ap+IAHMch9/3tBZzrUlT99M3zf9EB5Hg9C+D8I68PYwWY
uou2rAnId0Ui2MgDdMW12t5U21Q59tVc1Av/TjmqZLJLB8g4erIW1z702gPD03ZwX0kUfx85rQ9Q
ewm2PxTq2ZNHyxuQzasLCQOqzwbvmdSxVwzY/ij8aWkEIM6mBwfuLuFDyLtChoyUDVcBRJSsqqyX
bQjApLS9xwEB/n/BCydVGKVOD3m6D1HA2qoDaAvWF83XOeq7GWpqc+fQKuntFOW7Q4/TjBsOFjUq
i3iDoEwA6zn6IeqdS7V0H6s75v5Gjytchi0ghy2OxoOOLz4qQsBX48dubryB8D+4i5u5tyR3+/i0
eii4b5VhTerXKHzFICWoVOFl5Wo9+WBque3bouaoQNkNO/HC0cnCSHx6Ag1k1/DSaeeXAB2lgQ7u
a/4Qk3XP3QX71R0fnSHOaQTUwSzAaJoxY7IMXDEjsuH1RRPa+sRxOYvO+PADgf+jQngZa4PUgCcT
OvszVL+YZQ1cfEcTVsKdOth5PTbRjxonQy85rhEsIZ6aTO+OyEQt2iNDB7UTsH+eDNu0tgPM6XiD
gyx+MKSsgE/DlQinNc5UHUHGmmgptqWsgLilQpIZ4awtXwboXAGiU0qCwybuG6p+ky6V/9tpurjk
kboXKwSebtv58S/c/y/c/y/c/y/c/38e7h9E1gKd8b+pHcRYsLoCgqKlB9LqsysGuH84aStDz1SK
t63qTbZWy3uzS5nOCpApIlXQ5mWK7M9jwO8cDmujW9mjpShtm8UDreYA3R58DvKN1QXhU2mq751o
+0skoZD4trlXyFSl0oW5BsVEquDBTPGnVsEV7jvAAC+MMzqAwd0UcKi6JSWseVVuewO6rPegP/j5
6unnARo7KKYOEingmKSZHSAPG3+etwqNscsDoDAzXCR3KDVzH4J5hefAN3kO2rl+4tQ8Gh/0MEfQ
qyH1lNiJmDvtTB7cBcgSknfvmKG1ZZIxQD8RtAPSJS6/2qk+bmb7EbrzxwixP1ljcYKE9jH2W3DS
g3zGP4+t7te3TvxmPTCGponefI38oz/GoBbYuKDEnZ93UI8ukIdAeeXkrAYVu1fuHQWfjIUHnZlE
kyEp7yEFK9/JIHghbIJPyAK4S1Y3LDsqinjdUyG6w7DfgKaB/PZ8Bb8NBY/XXFnfwD/ZB9x+8fsW
OkBadBa569dEEXlcFnSifvwb5etbFTcA6KB3hz66P7HDD4tPYmSHzSdPDdgV5H4qnfb1AopngRc1
9HBnGthIbfWt6xDXqomXgb/4IrYtAg6Fy6kRpLm19a4JjkPb5/7KQA/bqk+gqbToCdhBe4gLaIDS
OvDJaZPdDxEImxAgPqGYX0izA1dz6wZshBBZ0w70sYETSdabzxFN93uURyKon+HBM0DVHH3wbsA6
gDCg7jRl7SZ3BLlQZbTTjACNwNqMsWfLxaPAnLvmXCn6IGeI0py3TVHN7TXoJgbUlrzQpi9mStBe
bjbbF3CgUD88YC1dqpnXZHRF8AlLhBgt3GHPjIhHABmMeyS2eNhfkBv8HTtmRsPp/CDEKeIABfWq
xy8EswsVLVs6utH7rj+ICb8QjCR4m/B0Fmc/+AuH8iuGh5badz2E91MEBjmy+mkMbp8vi4v6Rohs
QASGpqtzyJuTboLD3L5M1gGPLRI2cfAKWNkkrEHWjtv8kw8hB2No97IPfjWrwiqD3cYvJOKGNwc7
xD/WL6gwQ9TzLdogpev0lkYKZ/Nb0uquomY7ePsKjUrNDwGyjsd4joAecPP9pviMS5O1QqUKQeJF
gHutrPqGqWsG3pv/XuFPXJj/ssSeKtYaxgfrxi3pXITiVAfMgAUyD6IVS0bDo0IfgbcKzjhe4+eq
HnJnF1eOrn7RIPJdI1FP+tGhQQfkBEc8uQZo3N6khg4fm4bns6/T0UfK9mY32kPr8neyIA0BBgBG
l/9ZqfXdghGotXHSUPnnuh++Kj2OyYylg/3jnuvGfQFsEJWxaV4EWXUekhURZSaL0Yf7TapbSrbZ
TkG4v06u4oV1ncMwOOFdvG5H2hA0d1w+xeH8nYHLyhRh0AqsNKUa53JYQCoOG1GFUnBRFZE0ndl2
P8Gb8wn1QTFColYrAQeB3d4L+ug12ikjxfrD4PVRUgkPfH0ActGIds00NrQeARWCMXUOfIOlx/SY
OWP9FnnunYFWg8ED9DOYXLQeRv4K4i6xvgzLsUXWMl569BD7s3RjcQUjCq3RBFcbHRaXPLcaVnXl
PJFlELk/1wWvkVc0HKGaEW3rCpENFuF5GE0PkxeakHVK7pnjBAp0s0DONwN0e9oOVXu36u55neKf
BnOeThQPi8avhy0PD7Abb+22c55GiMqe/74gz5TNM3slzl4XyAMhuwbfKZTkDp8AkHR/L1Gd9zBJ
to8osA/tur4zSEVgeMCDhuGajSG9cAKcWrTRh7fZU0AihJjXuE56wtaDXJxPE2gI0BvjhdjCMiCs
vkzVuyfCvajY/io3CalO9al2+XZENi7byXWHErZU2LixL9DtLftJmNopOhI1qYINVFRD/6DD6P8h
aVf+0nf4/o7xPyfo/jVA97/+h2bt/jSG5s+ZOcfDTI5/Owvkv5qR+8+BIhjV/B9/yq8/5oMgfoeZ
F77LPNePaeT+cz4Ihv86t++EYJiEdJti6iH49o/5IP8mfodZcSEmXKEgwbRGF0n5/078DgPc/3P6
LoRHEzrUhxjv4WXc0nn/Mh+ErrcXxic3bTjC0l5VpY5cH6kZTzFEbV7v3aF3oL7JKW4Q7CVgoylL
bXCntXPVXYv4cbhvWdAi4LrR8EREsJTuBjbJ02eMxRBlHHGZckMvXlSfPNeejYFWt7Tbku8LAeOM
YALmBwAWnSQDdOaG950W55qIF+dG3NcGF7WdIA7LWGR0nsqFbg1w2nYoZsEB8SwCLr8xZ4H/8+RO
574fHxTnF4lIQ0L4OiNq174IhL8LBiMz6bros6MwUZwZ9+kGivzDlcNP6NgW0RLQvNuogCBHzpiu
Re9T6D/DIeiAd9VGX8g0dqk3jUcZtQMy4/qng0CQaEZABdp+qglScyBd3P2I7prtqW2Cz1ZE9U3K
hW++Q8Xaffuzhr6RD/uMOtA+gXPecLJM+zG23nc+2iB3jSkZJEB/ASQFBPPQNPt1MtHRX10QdjJ4
iWQdpLoiSB5wgO3usPTHRRuMXbnjVV3SwD3QHtap6syzv8PXxVJ8G0R0WqsgDbkfJ1qzcmnDAAEk
95u7wMv0u0BcaK8GnOg5KNKyJ/5rj2DDuerqt7rbbvkXB/hb7//upUZpMJvED/pHFehHB95LWSEb
f8aHOayQw3QTPiCzcRwmduKRfmPap2e2LJ9jD1MVkQWO63XKZ0x8SaDGPdUIMKZzDXPMPwphD0je
z2cD6Qeerb5SPd35dF+AiqP0cJ3p3aFuV+Ihgpk1h7/hbNQpcn1V4HdYE0BCQFu/2fCzW3wNo9t+
2Ng+VX2DTJM3fJ8J7iOHIIlOPOQTqxnCKmMfjiFT2sR7LlrA592gDzdWo5GI0ASBtGXLbGEFBlfE
ZEx3vZ7dolZcAi8c1Amitc7myjk2iMhkXaCDfPOAHGKIfDpPXpx7VRvhlj2vJJRn6U8WwC2s2Klu
U9fAmIxbpCsF4kMMMnYLmyjZnWZNoXHCNNNtMTqRyfuh2vM9itDVLCfqu/xuwjSednS+HFd/50Pz
5OzmzDf/ajkoFd8ffuETge6+Zy7p1pQNgzwEAXBGTFwZMCTnj7Eeyn4LOihlvVUgSz3v6tcA49gU
l7MD/oR4HUyICe/PjBj74iKbASIFCR8tku42YQOmbuq73bOBi5SSeKhSzK7PRw8mTLgDVqlAhyD0
2J7cKsCwGhfqIomxzwag7TFSAoDcEkRMQMP58uKMn1jksw9os5hvXkZoLcIHggTwRaruyOJj22hb
wHGr4IIhXd97xwY2Mqwi+4SF24AFTT4CBjQNgEmUbeNgCAMyFTGbf2Iqxf2EHZ00cQQp2eE/N1Xl
ZFTXSAIJiurpdXTRuS38tVvjPBwang+NePPNAsuycdEQ7qkx64oBSX6b1At+S+POr+A/L/wnrmCE
5Iz/Y/JHc7C+phcbNvCd/gK8/gK8/gK8/gK8/gK8/gK84GX9dwGvnool8xrgoZyny9JdQhN9W7dK
FzvbMKxPDXlA55+zK8nB6xcXg/pamzMx5t0NvHAlvWw92PLqA1gSzDItphxqaCG66ZNrpMkcu233
xHs1gg35Wtv3jdZjCp7CK0OpH0zNrhU8+UJC5kpasIBw+afDFrHjEklWLLR55t6Sx/OYt5P10tnk
moUklQjbl9rxE+Qxr20YY/6DxBABHd9SPK65s1EzH7s5/oR4eJrH+ogXhsF6KK/X8XMxqFB2U4Em
W1C0xqYCrTShqEL1NKahkL/VHi/QhDRUyag5+kOdCxfv1yBbmZMgqPPm5uiSoUdOAJrSMHnVJYCI
sg0AyuLgl3QwGqK9DdOL6v24txCDRW2vg3H7dBpQFmFQHeIPgIlZdwMZlRcXKx2uXiXGQsnqNi1r
ao6gr9d1v5sHi+KgHQmi9g05DJW5UIvCme3qA2RMhTk4oc004uit350llKyWwsNvxxeNiVBPNSJo
souOaH6mw8xv86y2CUkECgBSDmWApGvSdBQRfjB0W/vdX/XDLlDFMqaeMJgInLUTgGmf2X2lNcYU
2uZprJCAdMuWdjzfw7XKCO9+rlGNxNzYgdrE5IE6FoUIHPYtQs1DUfhRh3gHKcaD4Vt0ANl+xIQ1
RAnm4aWtAsykW96Iru7+6OZ2u40Y/oXX0LEp6ygkdSTzkS9rIJ32Rn25k0FwxlnmspIwRDFhJBAA
+XyD3tDxJEuaCfPVxtUeYZNjMseKkQPhtuWBRT1oV5BVY4gMXg+IwPKBFbXLkxjNMWR4COhu5d/X
XffFthjTpDAfghBgRbuPmDYRy2MEDDaPuuFoMcUtcSOX5TF7kO4prlmH1D8Cmsq3RSSqd7cJC6i/
qe+v3VGPQMgcYT8FutXSttsVsVKdNKNGahnwlQBNm/z/NMfo32srsQPx4b8eZvSn74L9+/AjSCl/
/NDfpRRM+XYQJsaXWDgYtRo5/xxkFP2NsRBj0Ly/fwVPiNHG/1BS6N+g6bgevsfRC4I/5JL/M8iI
/s25/RQG7wcYHR5iPus/Bjn9ad4URsv+x3//adIq+7+UlABfu8pcDITw8O0n0e3N/quS4mB+pAKj
hIwswXjFOkLGvbNvFeM/ZgSXi1glBsOzTgFHqHOKhs9xwDAJYviX6w+HcYzfqjV4XBh9kz7JO3AV
O4wSfdtPDcjCOMZMNYdvP8FGinqvk6ECS7qHyxe0g9So6qy4Bz63r3/TxT7r3v0yEcCNUWZ0Jz9t
OJaAUap6tFCo/Xe11yW+iuAHLCuYKVHzS7GUC/LE+HzVMHsSY942Hwprr4JPuwT3DtG/Vq8/Iy9+
GMELIto8mekKu8jX3mMQqu9QCjB+1H/uQ3rtG+8aqed+DHCkernPmh8dTklEGrsMM/jfo9m9hRdt
OvRw2miMoaSv1rA3HnuvMcVkWGJ/qOUDGcgyjlfEdTdEy9RtdqSJvEPXq3MN/NTWGK0YIu66Ef+b
00FM5nD2dsDbqz15k8H0NBAgN04dp3GbRERI4HXDvfg5BPOh4nibIybmMHnZp+ibG64YxKGqu7bF
/bSJAjzrrxX5FVw2QE3N8mqs/oEWLmfhkzTNmkf1iqF8i1tiKlV39Cbx2AzoURnSAcO2iwu0hS+O
o65vNU1dLbLJlXdkljsmRQGcG5p8EFalzbSS1Iazlxk/50Osy6qvdmgyNB/JhmSs6s2V7j7meAwa
gSJEfkrMJc0xWI6U2gtOoN3jorcCA+dcOFix8G6zqBz3QJj6mjBcpmR4n4AjZz+JIvq1gDRe2228
1xqpCdWtGWYrVOU0YaDeVD8avUIWcA4qwgwfPhbI32LeUIABf8bNQ9mV6+QghIzKA/hiFlY1oCID
2q3bMNKBNeyOBb9JtXgZFZVG2KYrlrr+0ttShPT3ugUrArHiQjCmvKxHpPSbS2PE2+wGe7HChjTB
xxI5w5s7fuNz3SIilGKyV9bTTZ3XMPgdmVMkuPsQMrDoXfOG8P9Q4NEEHOwgWbph2CrIa8SG2/kC
dRMIfou4AuylICX9/rgrVs4sApoU+UiBtLD9hhmJbESIuGuRhvzf7J3JduRIdm2/CLkAQz/1vqGz
D3YTLDIa9I2hN3yYBm+qH3vbQllZUSmltOotaaLHUUmVyagg6Q43u3efffh4TZb9Ejf3+ZS9EBU5
dvV0JyNpnMp0kjuz8Jzjkn1Ng+LdKoLXNpnmK8MLyo27H9KxeCnbwti0Jlz2YjnfhKrVdexEr50+
P7BL5Awgj1E9kOpvMCB5iWKuiCxi1fTevdmTKshS7RUVab9NsW4Qt/ZPiuVVb/EbZsdymKpp48sU
l06OftWX/tOiMm8fjsGmmmZnLZKG01Zp8oazjeXkTsYXUfp8XawXMB0sudyVXSa23iSUVjUxp8SK
IRe2wzIo5c6ql/vW/mJ6hN/ruaigTb90Zgh1mS/1nvLWBavHE1Pq7raXuQVxiNPRbJ1tl0zxJijS
L8If+jPpdt43gWr3vsWQB/Gnu5cuIoxaQlAr1zsPNa+GqSVhI/VQWDk5Pgn0zV2KfLez+YEOBDxb
T90nXuriX8AuaZbsSvyp+x66s7GJ2UjBSe27zBm3Xs1PJjJIPw7jtYWPeMzz4Tpv3G4t2CytyU2T
dVsINo6+OmVivMSjeu+MnLVOg5KxWfInplQOYyHMqd6haaoXFefmbomaJysXmGumr7Jo4y3JSXM7
mh+o6x5Fz19dhyp6t0sfx4FMdF7sJATuOckPJJeehUtKze3RtY5zuXXM8UnhiQgt+Yi0Ce1Z9xLW
oJ3twv89YDWJUfYONhi+x0/JLM98tj2lOXJIpRjEoaauouyLhW9mg0gLR1VHrCILtpaodsVDXuuh
tsQ+tlTTS+MQeclj6xJMyFXN1Cz2DZPeda89jNnkdafU7u7SGv6xx++0dkR8A73tdWXOYhz7MSPI
t2mY372kfuv89Dbt+2yfyOiqLbxlNzruPejcjyG7arB6YDAW3b50yaLU492QcNjFET3uYlVvbJE/
tmF6LBpBbihLt0vbjGQDm10lpYVMmvGgVxf23m+TR05ym4EqMVwdei3sxAuxCAukMjELTGTLHk3q
fUkiH7OMMNHACPOqyqaXnvadtWFVwdbvlnjTzK/MIEMGsedF57hSKW7jBRttPKXDVZRGt1PmXjXI
L9ZkaezNMNvf2Rw/RpLHXY92WFqFveHAvOtmI0B0xxtWNJh6E5Wg4gysbheEGCZc7FNsQB8jhJy8
j/grw7ZsPKLDg7OsnayPHwwUR1wcNrUerBo1Xien2PghM1U4kjlCzzAWYYxdzHntcFe5fEtg+tnF
nEXOisCIUFW4j66JcTOjHGqbERUj1jhi/oFucXh2pGQhYpfPJ092ZN55TyzpTZQW87kyknPIC/nl
8BIOU7MeFHqUPOUH0qt63+Kbw6xGhjcyVI350FqJLMagPUeXySdOE/kowOXEzYf9FjNnH9ndqANJ
keeuwGRBt0M5r8fRPCWuKrZOZ/2wkZcxHb9yEEj5XhgfrDGGveytjRV6co9L7spZeuJPpTwOtbjh
Wy23kYluDGrWXQ+sXWMG5rvUakl4ROeJc8BNgm9PBXjKPJb4K6Um64gD4n3ymjWVJM0KGZK1RhwO
5iwE+hCkH5eqQjrV8FjbGq5zyqR7b/kj8/Lqg91SCxodKCQ8lhNwHeYHEj7ag+Di6sPsyEnMWxXI
y1Tk4Skah0OW8bQxpG1sZm6uhlGZ5FkC7+jF5SWb2vgwjji/U2Qv6OvZDz1GxqA2/Pt3MiCuBm5K
DMC1HpyFoCbsbKtzjQ0JSMQqAy4C6XNQ4PVqIElx5ATsEHKombvrluzcjvVGdyKGkRKzwSQhdK62
qNNsKw1WaGXQ8Yqw5hs7mrEtPqjIYU8T9R89eA5BLEicnuyaP0+ch6KvQ8bQPJah2mGxfkyy4K5Q
XMFck5/EjFHPtUokMEnE7zuxSNJekaOcdn483TFtn9dBgonA5iURW+a7bxuvnVuYG39Yvluh9QXz
TMuLmmuozAqcDPW5s7aCgMqmC6HW42d38R4Hqz7NquLB6kcH0hvkUywTNbB3LuvyuxrM18TELxSm
+Uqm7nPXJje+SiChdBolm63TUsfIyVz/NmdqUFi8iY0MEglwbCQo0Z+g/llKMqt4TkjvmqI897Ui
X2eQzE3FWJAjYc3pRHyAZUxjbBUlJL4tXnQy+14Hcb7qkto4s9/l44VA3+dV76ey9ucC/D+96v1l
//O/26Pzx/yxR/8Lja1uruGGh0CWS5fp0Zrx99tf8BtKWYelu2v7Ljc9/tHfNLb+by79RHxJKETA
U/Gf3KMjxP1Hi60r9P9O6Nqe0H+ZP+3RpWOB9w8TCbhPUc+nqOdT1PMp6vkU9XyKej5FPf8rRT0L
aodNGxvuVZIVzaH1zReCYjWaWCxrLRH/uVjbiYExjDFGYcp5F5DGx5y5yixpbAwRvTgaKSlhS5wi
euphTQKYk0DDJ3GfX9Ik3Fo4xfKfeEqQoVWBWAkhVxoIlkqjLFODmCWxXcaHYC5DgW2rt/v7JNZX
EDSqEUmITFvYhjlhy2UeARGr42hh4g4zxpSRTzKyRdBFdNegY+Td0thNy7E+4jZesRC5qR0KPTSi
E2pYh7KobdOHxalJ/AAhRsVZvjJPs0kwkMYLrCgyXrNsemwi4tgYvzFvkczsNSRUq/Y+JNYJD1hv
YptLL6JPBJKwRY6GjFRoXqSMGT8YOR50SKQavX7gIYMsyQ8W5UekkSX6ceb1PESIW8BlmUhPGm9i
gIbWpjk7dXYftOVTBQdFNdfJ12CUM51MDUq1GpnqNTzlGUkJ3QYsnXOPwdtICYxo4erpKFjlybZR
QFUQP+ugpkMMQ/u4VhrWGsNzxChuXRZoFWoTmY8dE9dW2BOp9I03wwi9l/L9IffLT3bvJdt5a5vj
Oa+g8zUwVkCO2RohyzVMRtXSYwldFmvMLIc36zASg1j675HT0gACkgYfZa97janBET2JFiHM4vb3
FiRbrZG2RX6o0HqodXgi1NCbSwvHxIAth4abNRYHeVoh3GvfwmzElNaO0xoV2nWicToJV0cJ1XBO
Ie2c46ixu1wDeOSQ70eN5IWazZutWGuJMBiG/UeCevpcd+WrhOgzIfucwr4diVgDrGGuAf2zNASI
OPAugwgcNB7Ywglm8IKVBgf53Wdo2+LXVkOF6WI9d+W4t5hluqHc+d6QXOlc8MqyFsa/Fmxm5O8L
FryrENqxGt1TBMUoNM5IBVTz6EI4KobVOgE0BNemCg9teCG53m74RhFTuPZ+dvhZWTget4XlHpo5
eXB9kR8E0xEvuRvrCe0kzib8VN7rUo8jm1p7uQptJixEiplQo0mrLWy3tSfS+0w1+IdzIrNJlJAQ
8ZjodS2CJWl4m5TNb7yvl4SJstTCGWQ/k52zsAxR3DEtXLZ5y6jYGRM2p82M2cXMNvOUtXSS9cch
Ku5TfxLI8jOUh1xp7tIB/jTQBW22M+CYbLqDl7E/GGuywHY/jzduoy5N3VylKid4KpxNFRjLprUp
xsqLL4ONP8THE1UNAsOPzO5D7s6rqfKK9TU9GPW6dCJiplm/Q14/XrU4HVcZw6n9ODoHuxVAs5hr
96SAeZ9Sy3ducVyfoxr9ely05EGaUD4g3bu20vEhTOANFjBhfhrmmplrtImWkjAAGwqHtNRuEmyg
BCZJsw8fCukPFJzxIq9j3KbB2DGASOqzl8thHaPQP/U4jTZBxEzUn/Gb0DjFcDj02LpHgYUPjwWX
nFzUOIxwCVmT/YiWae9O++Buiufboku2FLbVawoYcEaNDFEU5XmunxWnzgTHtbzlaTQxIjMruOk8
htrSra/CrCp2BF7wwaXITfAeRk5+SryxpjPCiVHPAwk7xR2Whi+h1b/7TRudkGtTLKYyluCq9Y+B
Yn7v2H6z8af4PkgVzG49HroBVLRKsX9Ukf9oKAbhs5HUBysOHsldkV0Rd8KmQ61lqJW3k7HKjeGF
1cEzc2+5L7udNCqmbikKoaWhMyicm2SfLO1TkD7zU2wRgPFyZVFxkj2LKItw+DatvWzb94mkH+VJ
tchJkMk8W3UMcz1gHg5UQOSktn5gx3hwFWUrYcBsNu2f/yst7edI5G8jEapy/rPt90Nd1rH6d3mE
n1/1+/o7+E0gjGe957IC5/OT0tA/inyCwCJJQPcyK2jSBn+fgHi/hVD9gp20E3ig/Pyjv01A3N8g
JBwW44HHlIx/4Z/ZfzPp/fMExAlY11uswBm5+IHDEv7X/fdcjaIwKATjg80R22DJPgI69+aa3omm
CC7YrSKKVvzNwuc0esHxOu/ohpPmiHhd/jCj2lllrn2a2KOvkrj+ETfplbTwAXkTGbcgOMcz7iFa
AD6khSEwLL/GRVof+hoj2ZjyCYBrr69qb9f6dwh5ygvijaObRa8NGbhVrJZh76r4jqMbA+1W2wOx
rYS9Mx4hfxgIdvnBbIOviz9jCMekfJ+ifNkqGX7LeZrHc5pd0Am/DMJkEq9azhEVxR40sPFw2YyD
udyisDKbXK1L25j2OW8quBILXe4032oXvBXPYoereJNbgCuBkzcbycR16KtXOXEampuJ8p7hdmqY
vLKut7yT4S7FPp+7ZO+k+Ue84Hiuxgd0/upkLnfp6KBZyWJczjzYCnu47i0CCwtlinQZBGvlAwNQ
OhEYfAh21V1c2GdqyXhs9jyIrOYWNGLFotNHPOTOB44721a7Rnq3vXZkjQWk4ZA6KhaA4VCflagB
COrlEHdYAEm04Jq1feoxRoGOOI/fej6bjJJ5d8E2MdENodZicorp67upIw2l2i7fegrr9lQ8xBXP
x2RQF8Z++UpJNNEun6xJaW6HpUVR7b0lFPRsFgghx3eLg6WyST/ycDM7LaHa4KQGpVhdBxVC5ijc
TtRHTd6tUjUUtkdpVD7vUdOa5OTcCtMPURF0ND9GXTY7Wezvl9H3TuFoPpoDYcEcZ9Iq0ZscQ5Rf
QnqMLKdoqTrwHn2WpzTh3ntugUa67li6gHMYAcWYRE27FRaNR8x4BnJSLBxpWxBVYH3Ts8dBgk27
AYudkAQe5gfII06/Lr/XzYLIoubgW7IVitkkuHpNNLIvSoV1FZCSxoxKeNRBUkJxL575AUAqZ9up
106pXkBFDhtbz+/QpQ8ZTioHMg+h2WbG8jOYAVL82n8spffdMS2bbRIT8snzrgz2XolegCV6FZax
EzP1cqx2znT8hBs5vwZ6eRYL1mhuTyaHuOhLo1dsmV624bzDbKn3bzh8MQCiX9SrOVeilzXmbliL
PKd/Dg26PROPXTq4kBHEKzNgNlqHDbpe/E16BViyC+zYCTrsBuOx2XhOMu2ElNHWbOa7KEaKn0fd
XurVYtSRas1/TGwcDT82d30Sc72mZadnK+mznYwT8x3b5JvDJWfj6wUmwQpHpTeDXmzKdk5WSGjv
cr30HPT6U+pFqJn5xb4DgdvkrrgUE0eNylIvcgqLdaZXqfmDyV6VJHFAycn3BJfyGnEHQit2sMF8
9Eh+r1I4t3WX+E+eF5Znte718nbCgxKXEuOgai+5ksNuiBbFIdC+KaJ03LB0r7Z86kZ0fbHZN/Mu
Y7HlrmPj2RubeZMpRJC91+xqL38ZWgpb4riTN21QPfu1+p7IRVx6XrOcddUxj6oL0rmzmQNoOPF8
59vRdGAhPWxsfYyffOtjmM2nQonwizu+u91CE6Jxywml3Yy+pXhEBfRcWfIW1eJEWZFBH4VpbhJe
NZeanfftpKxNFpTF2aly+oJGZ5cWAlUYpxujGk5qwd8r3faUOO2xagLSN45Hu9LSPHRu63G2N8mW
NcnD3O6mxbmwYsV9lHAc9OwZuZHa9lRkAzfYyI8zQAtpFPFG44KEKhfu0WXRs39qjrRJmUeYpG+K
l93NNOH66dHOGLSj7UxjN2TsSjOePKj2YSbhGicseClZHaNW+Awpn55pwylY88/VgtZHNCeHi/LO
8Tt7N6mWtwUtRLwPy6X1D5njXU1RrM5GRetyFygelvKbYVj3bhr23E0pkfPtDD1pTZrJTkuSSzR0
bXycRavCYYXZGuZ7mgYfdpbnm6ym4abN6JdxMSnFWYXLJRw33cKPNO3JQc8UZ3JKngG8hDjAkr2P
ZZ7vY9O+dUv/vp94uscZ1cjFbO0awCV+MJJzf484M+aAGrah3Po8CvDruS8mMpo9B8fxqvRvbGlb
zAaW8Wpq4ofY7469RXtlgA7qWDq4hwUmxs7AKSpE8CJiMrW+oztgUhx9NDnd+3HIh2Tmgqv62q1Z
39B3cdNGFlFgHbw1AyvduiVL5CLGgNXyljHN21xkuymo0HA65YXM0H0wp4R7gnSfRWTWB8vmy3lo
w60Yr8VgX802alPdqNbpuqZ6ruO1FZKJyhq9+avMBzczo0MaHFqZnarxLRhMbHxzddPEnXU7GWvu
zsZGlpj6Sy/4ogL7e06uG7M33W1R3GpNxImXOwLDFDl5V1ILPvHZHFeOeRxyPit64nvGsCP7A9vk
Fa8gyZTKiHPUhy+RLlGDMJLbNDaOGBPBv9wv3jSpbUcrFH9LbzemyXNs4pb12mGnm5oNXA4bO2Zy
QUHBgN0HkzDEy49Pl8Gny+DTZfA/5zL4vJ9yPyWBjs2CjfVfw9mr9/a9Uu+/3k//+Ko/rqdUEVJY
G1jMrJwg4P73+/WUyLowiaybZOA9YZvur9dTIgUm9LbPjt53hPj1eur/v/fMej/xayqB4rrSLDn1
t7pmlv8wfeG5buDzl/j1evpZM9v8T9XMhkVDXULr78cCkHmy8h+lkblre5bnSItHI6r+VqWDhT9s
7qXk8jRCZibyo/ULDqYBZh6UMT4C0w7hOzPu2UU+CU//Vgb4J6O22/VL42P7lBcEScsaAYqzMsvm
x0gJ02QLXO7mfSe8C17xnM9cPPmiEq++Nz7HIg4pbyGK3tLSi/36i1y3tWkQffeCFYmjhDuhIj+D
B0gOA6cuoCY+woNtjBpe1s5EN9CTq5l9mULv8+9HkfQ4bUTPldO92gw1soDYea8BIQEp1GtkqA5C
sG8Vf/c0TuRosKjTiFGX+RY8d6fZ02JdaBBp0EiSBZuUwigtGlbyNbbkwy8pDTLFWHDAuri6md18
QqTj35pwT6kGoDh4UC8KEtVV2U0LI9VoWCqFmkoj8YqL+Ttm5XOisSqKJ6nTWqKDgrgqS3nyILCS
ZzBQfnwazOotJEnYt9oRMo2zMc6RbiNguQKYrqCgiyOA8ppS9Y4eYODHTzmkE+hOt+nOSadpl7ZX
DqRYnhN89zQ8pqDIPI2TcSBEGwthlkOaGQ3IGT+tZFWMXw3EpBt3yKkv4b8YNKgmZfsBOWau/Ltl
HgZeOOON8BHSpxEttckcpNuBcyAFJpW/ayxO+KNFd3xlpQ3HZnlta2TOhZ2L6XEVXGc7DdVxZUh2
uN0B7ZYCMWuXXMVUn4mqEA+eYR9lSW2hdJP7sjXVJoPcayH4Io3yteV5jPP44MP49Rr2i2MgwIL+
Cd8IDNSN/H/C50KbshLxzO7Samxw1ACho1HC6DFuOBZKjRhGGjZkqaUMSpSqD77sOodIREZ6Kri4
bf2UMiqpscVcA4yZRhl9DTWagtlITc0dZvP3tK6to/QwynptJqHV6KHTeGQRnaVdo8DV4CSzDYo3
4VXRBiOq90JEVq15Y8Jb2hq8FBCYpG3k3tFQZoKrx5AiPtR1/2KCbWp801HqRxHTg+2H6gQRPOMq
APY0ctuFnIRQ1CAo3aFQqxkvCZHpM7QBZ0hM72JphHTRLCkG2vWs8dLKz6r17DUUhvADEUubAs52
zfrqGGk4tYZSLWlYO3dY/OO52islL4kGWjPI1lo697VGXdnfYZlmoRgwlSmZzgg9pmmwmmVj/iXV
A5xCj3IsPdRJGoX7QnknxzS0b4QEiT9bP/I8ZHgVTtW5KYha5EyK2G8cZz06Gj1y/2RKbDvcxiT0
NrMeM00Bf4bo21uTCZTQoyhq6vGWMZ1K9ZhKKPutZ25lZQtOJeQWCxMtMDFet8y4GFJ128m9V2SY
qIFkDDbrgZjJZEzoEVmqh2XQ7+CU3LcG5mhxwSAjIItQhTSIuQ589lSGcjPIeDnAIaOrwK+iR3OW
HtK5elzHN3zd6QEevcLI8NV8QEXvbz2mfIGobnO/GA+qqs4Jc8C+uguoE9oD5a8JAv6Y9cAwdbtq
69IdNwfd9ZTX+Ogoq0v0mHFZ7gJmmyeL+WMdUnowJh+ZHkxmCFX3Teae2v2oB5dKDzAZZKYAv6ue
2WZKhCUgPrTJ9NjTZgs815JNIzWswzzeegJa1TSGAFsX6hiqJ9Sajp5BD1RtBqt6wOrqUaulh649
01cl/BdiL+klAJqemc/ShZhvpR7ZKj28XZjiJkxzCz3WjfSAN4+RP4V66MvjmDbw9A477LCv9WDY
YUI8MCke9MhY+nedHiGPzJJboQ7zGOsqSMbMDfPmhrnzQMmzo6i5MZezV2jIWI+oqdK8op/7B6X1
IXoZ9E5YXyiWqn6k2XAiXcqgm4m3+XP0zQxce05QyHuXwqvKnRnzE4iTj7FVYvtp3/r/3b51/T72
3+X/KvcWIisn9Flo/fUN5PCeffvX/2Os0uS9/cdryO9f+gcnjLHKomzBM4Vrh/ixfr+G4NsKbJdr
iOXboWvC/v79GkKA1AugdjUtjgZL34X+tiVjgcaOLAwCUgps1oT7z2zJPA0j/5kT9m3+LNZk/P1C
wff86zXEJIgvyoYOPAAX+hDy9GpMa62l73nEwO/n7oNwzYdxyN9kfnT66U1OC0vgMr1F8LR1WIPV
y6MXQt4bFStiW7hX5AOJdsblfZ6S1iDZhZTLY6pZ9+Wbm5OVrIdTRHL9KPvm2zSzvkiM9rHQc1LH
nO/KJbdXnjteF5IIjjERTTAZmIeB/FY1Q7pr1e6z5vaz5va/p+a2f0YgMR48DRkIaINuUD+6mp3s
oEEEoZGEuO2f0zmD+6ieBw0teIaRbYUGGVqNNLAbIIkJ5EBMDi2n9UQ2hiKSNNnbjU03dzDSzsUb
aUUJa54lUve9PWVQFJnGKUwNVtgQFgWkhVFxc62jR6URjHgBxliK6HHJaIIKeMttuxRkI4TdCGA4
yBgwLDc5yTWx6R/dqrbXjOVpAdT4RwQHksGDuMWdKggEsiSP16lGRgzYEWs4myYVsfzdWH6LuCAL
O9ZX+UQUsDBvMAj3BK+WJ6Km3Tps/PxE7wrTfy41dcK8vTG9ep108XZKxtvgxpv2nFsnqr5BXkwN
v/Qag7HgYSjDsc69RmT8kMIR6p8Aa0jHMq0HpUk0VONrvIY83znUwE2j0ZtOQzilxnEsuBwbPieu
mci7GtlJYHci2kUOUdBHm1yDPc0yGJhdp62A+cH0cF1pCCjROJChwaBOI0KLhoVYxML5aYCIx2KK
ONYlVwxcZFvULfXTMF459bArqVLfeslSr9/qPirWCc9vVgrFfa2hpYCLKa8OjGvzl05jTUtN1giW
a8OeDL8E7BNm2IujYahJY1Gpj8lPcop2HJCpjkUczzc2l9QK3C0/yarMB7Iqg+y+8ttjWODQQ5JI
aroByYqFcQlqGyjvJ66lwa2JmsudMpxj7KOfqxdCujR0KDwRqAXYvhfWVvqmXmeBhIUaDsu5rzUa
F2s0OCY1Qkb18SbSUFmk8TICkpBFEGdCo2eThtAMaDQ7vfE0nCah1ObaOSS8jLZKA2zmKCiSaUay
r8Bt1XIxi+BAneU1Kgp5pBmKQqvFp0uso8VZ4gcUWhTYYQxMIvMiBnXIcpbhAU5BE7fgVDbkdQvz
KZ6p68iotofOuDdMyVVdqwnp1/s6dVzYWF9ofhHRajRZH2k53efqbGvBoUnz9MrBeRhr+WFgt3hL
yq+J1iLSVnX0S4ogx6W8cgJTt/4e0sw2V/22HvkDJWaRVa9li/1C08Hc11+dl9lZLVrJiG+YpL5y
PiIbXSP79HRnVfkX362Ho5frZpI2QgvY3Zr9OdbSRyWqcz2FBp+f+mKn1ZCzpyWRZccAhZy3L63t
KHl75Mi2cc4aj4tFcbxj33C7wSWYymQNfVtsDOrqdDh+2v5MJNPRdR7a9GSgcAMjZdiglZY9bsvG
sm58tj77Beulq/WXw0DWr9FKzAY35oQi86cqExgu0fLMRms0jRShpo9Z0226E2qRO0rlovUsqJPU
MhGlK5069CKiRfmNdYQWX9QjWSu4ylKjQv0ZBbNunW/YA6pNVfA08cr5IxfmPR7ehssgF3S0M/Wu
yKpvJUwomvEU+NgU0zaRRb7yRSB3wJdo0avXWRTfPFmsIxoKmXokAGuAbTLJt3bS+8T5AGYis9Cl
1sbJFOIuGjq1i8yeYF/a3rVuWdMySz0GBX8whXTU6C+BiikNsrcpD5lmPNnCfqDyqdn1uf0s6MHN
rBAqOfXO0MAvZhFjNayabclchYMG98PKNd3jZBg3ReJAsajZXkf4da4nzDz8j5T5dll6BnOO3eys
xP4y+rSP5XX7bZZUGBXgKavZdqadY/QdVoLkmzmT+ScByibc3MWluksqj1IoNosXRy2vXuVxnc/9
H156zO16OlDRfRzcdI0R2X3OWl8P7sz0up2R5cytjp97043ntXg4owUduMtLZzX3hi5SDXt83z3m
0HAJdmW97GKhvtLnczM11G6rkuUi3SVGxu9XtLl/aqVDWe7MN7AsxSESnlqjNNwI1o6kuGt25fmN
oAvZ6nibdCkv/sFgiFj6M5Wi7IsV8KTLnhrntAW1WxKyrVmaghLwl9p44aNZ4DTqpyMKCMkwTJcc
Dth65plQqEt1mNlG97Iur/pBuhtF8fNKGEgrvK41D06qOJfOFD55Wl0/EHaGqNUCf+pS8qkwgCLL
g2hVvO/hhcsl+kpO72YOm0PhMO+cJQ+QMJivC78eWcYOdwhAb1n2nhze4V6Pg7WY029twxkTa3K+
cixQYj8sqDD0I6q3cUdlA5/an3ucv3GGfkg08a+vUW/vxT9scbgPaV8xX/P7Gsf/zWaN44aOGbhe
aOsLzB+UoQ31x7qGoCX/zq9rHP835rheGJC2FKEIPf64v9+f+PN1MBNq0fcsX/wz9yfWSH++PzlU
RtoeE2gXnBHfz5/uT03MqB55GY8FoYgU+1+GINunU3yq7VFuSzWLbciWvhdnZnct2u/6lZjFsI6G
XavX+sKuz/UcW0fcrAINBst/Dwqgi7CPOqFzorodcTwTNKav+LxgB7BhfWk1TGBrrIAVh9SYQQVv
EGrwoB7feFedUnpc0eIfik48jLjP165PWVql4YVWYwytBhr6GjymcK/EnLwNCcmCcvZ9Jtsag9BA
hA8Z0UJIdFN9iSvi7Z2X7wLjNtcoRYLEqxgFCf3F1+gU367U6MUEg1EuN2lCpVAOTbc2VF4cBte7
D+seVl0jHLaGOaLceAkMqmlFMN2WVUTRQpuKIzBas0mgQWaokEjjIY4GRSofDzPgCCRNsk9hSQIN
lcx11m7ThpNakSBKyccEsh4Nzhza1g7TPZNIp9o6kCrw0LcLjji+qfndpiD9MEnqHNVycZuALxpf
koR6tJkGoxUitQ2zwxLKcg100V4ztQs4HsT7knLoQPcbxYmXrKHb33rIk35om82S0AOX02zehldh
5XwfFyMCTpvfJpE9LB1uGsMKv/dD9pyViApIrZPMQVfDtoRyUE1x8h1IZbGpGeWA5V0gVCoy72ag
6ng1d1mxH+g23rfSQG5QJTzfQqxyakBI1EoT+7zt8bugCiojpL63KVdUmaL5MKAJD2VZbnGMn5OA
80bT7Yaie1IMF9dYS1JQUbmq4mJbtZRGSdnEW4aMu9LuLJDzJNwJG9HGlKFL4f5j5O33pKdfuZjM
qzRuXksq6lZBF5yQ+Bg8/sNDFCk8Cov4LoprvLjk2IuLMdFekDr82ZMTPxft+EyXQgl84m9ahfis
i2ZOQN1eQNqughTbVOkwgvDKig9MXIAB1OIscL3Y9KGDPlWryOSjME6mW2vq4vd5uFX4joH2eHCr
IrEhjrrskIeC3ydDBDdKt8loMd4kGCH0hDvOMzRJeI501Tq9EBRbTbwHJ//BG/HtO3boHAxM2Iuu
svx5bPfL+WkkeYTkOxOXkPbFuW++p27/wBVAa/fg7IyCT/WoMW/qhZ6KrjS2ZmTsfEgtz1po56OM
Q6xsEW2XFPaf1/59PMYsR5yy2ZpD0Z7FmH7nlCVmmW7w9DpbGQwPpKeiyFunKpt541O6O2DImlaj
FN2ZyvaxocDPK28R/8V4h5fn0LQ8gi3Om6I9I8B/wEOJ8ocSjSEq4MTZ4p32toRNuE3IY44VKzac
gLIvxZ7ITued2U3HaiH6kkQIqJ1l6HfCGMPVZEzDvvLd76hc2AGxIb2XTTvQUOjF68YOmtUU9zNG
kozG1EEX10ztm0XLzn1hinVnc/9jsbPKkvg5qcNwr6qaVV8JOdqg5Zry8EnaCAtL9l2OIW5Eyi+y
q5lY/9yWtI6QaxajOy7h6T6o2o+pi0zu77SZl137YRWptTH4dXoUi1wHOUvJYnSvWTajm4QLbgZb
rEP3GQ3HyQIjE7QfLgm5HpnhkYy86hwY8uuUJOauTqMnKoDPY5czLh/7c9Caj6rNjF080pTrtOqa
HT/yQKtqianYV47/2Sn02Snk/3d0CtWweLGG8iaN57UdpnQSnXgys+nO1hCfsQzbAaovhe5jClV8
nkg1dsNcn7IKSKC/PpDu1b/+S2tcEOBXBqnOtq7+NN3/tz/gj9NpaIc4nMitUHvPI/WX06mD5dFF
wRGEApzolwxM8BvTfvIvLBn+bYL/x+GUw27ouoBHpk2/KP/0nzmc2gR6/nG2L1gToBPBkBTgpgr0
P/+lS2N0gmb2x6lF/sjnT91wUW/2ZmggXot2FLNaZrmfqYBvShIrVsR1lPXujLasVZtovAuIK7qT
frBT58LHfV47O8YnO3cquRzVR8eLqNK1D+D364ChVMlcsqCyp44Ov/wC/gOX5c+Q0T9+J6w8fH6W
oLch/2mBZf36neAoEm5iylb3OxFqKe3H3ji1Tdg+1cXK6EebVNqEJ+j/snceSbIj6XbeCo1jogwO
ONSAkwiEzozUcgK7EsqhNXbDIdfxNsbPq4vV1d2Pj1YTmvFZjcqs7s28mQgA/otzvtMvn3nCuTfK
5ToGRzqHS71S/3lyZ3Zqogyqybbw3WO2NvB9TJXu+ppJ47q+E972vfcpTgyPI9HsCcCE1U/KTfJz
KO3Q4KgnwomtsPkN/Bjb9mzn5OJuGtW3Et9FVzqnOh2PlkOimu2cyODAQdLnz0Fmdwe7OZopXkJ/
tYCnEXxPW8+gMDIf6sgMTgvKfCNiOmpZ8lunlfVDbQ4gBj0MDMZHkWumo89sal3wlABGJgaByky0
y1aUAOlKi61wJgn9TvzmXPfVc2bZcjs7FsTidXXORj0WYZAn9PK2TSSGPe+ZGTKlRbm8czrx1QAX
l8XE3ublofl1IwPTMs2nYpdYVKhU3VFUHW2mpQM/AfnRtATFaWqHL469c9T4VE/mYWhogUp//r66
3r03MoEpSqZXdem4myCOb/mdngqr0QEK/XVeXR3HzHR09trqYK8eh7Np9TdEr/oeIVMqAHVJa3Up
3Wa6JNJS9ObxQXWEGa1gtjYKb+yGAvckLGOb1ID1EvfcZdm+GZ0fjjc8UUMSFd1nu2ypcFwR5mcR
w7pNM4qSOEo/esoqQc45zpcAE8j0DpTxGzqkMCLZL/R6aufJuQwm5vXK/SEWREDkMe/yOLqtqgwc
Wh9fgnI+dfFyLbzmwTEEYzHS66YRBpsIEOtYtn/PnQuabLhB4fXUmbWva+E8Su7gnoZqsS+zp+BF
cvlG3BheUyxHO6uQqKAAGk3vfZmnK6aQl6l3CYjtmLc1a7ojNMs7OFmlcMOqLfa8xyGP0rBO6jMD
uGVvTflLJzJxHubmpxTqYWLkSHfxrfYmce48eXTWvt5nzdKjICM9vsOT5b2tBiL8ut+uDtOW3jDL
fZ19EjMbTq1NonIUZqq8t43MvZLBcTR7cUjxG9hzgr6kY9xp+MvemONsZ6qqQieDK1Sk5QcWeWRy
pbudjPm+qSZrh26K7NthW1nq0W38QxJE3DO588papdjkssOg174jJWk2cCbTvbV+FhNBbqMFcHnJ
73N18upjH8NzxhBkQPa7Q6rz7taIKiY3fovQiERRIk41c66NOQ4EVMeSWWw13PepwGeDeim00OKf
WfJsTPtDSHFSs1sdXa99Eknjhn9FjFv/zyLGa2tlIFvvZon4Wgrr2nfWZ7ZEd1TgT035rR/zm8bK
Xv/KHP//K3OcuTBv+WCbAHasuuyW2f/ozK+kkMMW1b5BE3A6oqasL8nJa0lDL3euTKFrMh8LjHAR
YtdKIkdruskFvem+6d69ojlO3bLVhzI8xuNIUHqUVuRrZ5upGw+pv8C6FbuE7YHvYqUshh00jb0x
xBfdT2Pa3aXpd3K3DtEkkRhwfBofXnwTzR172EvaP0v48FOKknUlumlkrpKBQW2bMM2tPcjD3bh+
N+afYwtaGbXtGB1See5GDPcsS9DuriORVio6IoI9u7lHnhgGSPjzWXHUZVRO7uvocjRWycnvl9ti
jR8BaINrfEUcvMtdIBnmhiIBMeqjPfzUrMSi3I2jwQw+eB+qPmSdFHrgt7sCgn4bplF5EEO/TQ1z
o38qXephMd0gzwvJqQp5QzdEA6bxTpTeucNShjT+s1XmsTFob8Xfc94HBi/pQuyjOR+kbE5W5Rwt
1ZzYisCqlnHEaAGiBsMKPIiXoY5OBddR9tExMePDDFB2nIJt2RhsUYZd1v3Et7mNVxuiRhNK4M/m
iBibc7gkPCF1C0YxNw1XefUkr+g1LOM8nEb0tmwklGQg59e7LnPDYI0eCC0lYIGyoDEppqqtFw9H
dh9ncUxhmeRWsW/jMszG6Nn2BfvQyd2OfwXV/xVU/38NqicpLwit6+omVHCV/S1pI5+A4BE3ucGO
yRDy0q/WtGX392Y7ZMDlsDzEY+65NyUeUFThwFU6z9cU24MwEBcPMxOt2E4+F7c8dt7y3NrZez3a
63l1SntDsll+F+FQdiLK3MBwPwIne1OeSLYk6G0SN5jYDZc3ZplggB9SciYGOe/6pvXDtXJFSKUC
0b9wT07QMybMD7UwjO1stuWeyXfTGEk4FFBiOzYHVVbfz5FznKtPkjJwinuoARzkH8omKK31L+1S
73OVtZu+RNjvGPJ55N/cJLL88BSzz961Tn9+5XWbfgMQX/3s/7NpB13cQ39occMv/Zf/8jeUqI4p
/e//df8j+7f/+c+qwb990e/mJeSH7LawJLumngT8PldgeKDXYQGZKazJ/H/cejkQNOj5+XMUh/+4
9XJ9voi9V2ChVoDV8SeyJRzrX1SD0qOl8AF5kNoobclw44/9eD5LWrVgZbWssuCo3OTVmyrzLAt3
2tGtVgevsOg/eaYM3CmIa4JXt2zxUWtK/KSI5s2j46D58atOQdZE+Qy0vIPsaDf23OxmD+MimPxH
5BFgx3Vzkie4SwpPNxLa0A24vtcE+7hKPot4Xa5G5xEmTa9lGTDNCstX7+rUBkkZGqYzg96PPjIQ
+Wb2TWhifrFaWLr9lTkCOH2/zE4542eimx/T9RCXGiFhjhvsC+i/4PH763q2U5bVvbwRxuKd8hnQ
llKfCqJ/mhbxwbDZFKQ+qe8svO8S3bmgwSIuRwbZDjzzbaQGSpYmSAmRlnCnmWVAqQJEH3kVoRMd
AYueEdCx1upJmXJXRK1/apfkA9zsp+E7X7t6QtTe4wBafqx2soaFyDhhS3TbqcAHIy4qM63dwi7/
YqNeJ7+hfG+ynqDIUZVhQbw9PIhlW/Zbp+0nBBZsGEnxLeE3nYUguDsf/Vs3wjsiMpZxyVA91m1+
MYZ1PoqiJyCqrNgByYllUWOHphrFCbfHfbUkr407v+ct1Pd8xtrMO61bUgH7ynjvI89iscg+Ezse
DA4H/YsM6nErfVz6ZtntUhUwvKkEfX1AALF2udhO153WOtHgi9sevYRahAvGv5SbpPWde5xSF6eO
I+q84EPOY3TEBUPKU0nJV3hDsw3o+ws7yV8EvoEsLY5s8c2TUZc729WpHF6wpXJQZwgTT8DLyOuY
jKNsStp6w2n3caBuqgqCdeBZl8Yg16oVjmZSeOe4j66OQnLlSXxkI7Z6ixtil8X2lkIUX0RHkDiy
NHwRfXNaK78/iRnjBZ04Dh+/ldtpGR8IBf30NaKJTCJSVQcEO0G8PADK9zZ9y61uuBm7NB+t2FJZ
3wmffKgFt5yv5COzJIxW8NqSKIpOHkoNYhHkeegLjgTH9HdGE109VVb7rnFuwAGSq+07D0OkU7Js
tZ2n/HF1zZ+Yq4AFmOW3yO4vlfLivXTHXRaMD3kKd0LF3s+VYVSUUwzjMYh2/ZTvat/cwt5uwnEM
7jIAF2ekWSDNrfOkVvswgu4iqzaj33YxgXmNuWskhDt+kTdLIvY7eGOH4cyRF8P0+z0DAJw6Q8do
G7nj4q13S+U+L8EQb4Ab+CeEl3e2nl3Iybd3hcMmewFXPzUE0vfmtLW9vtu1DoGzsW2zgXtA/hNR
b+YwvrqtEdNKIgH8JMCnQBGVH/1V2mfHXK7ojTe5MO71T3/k9jS3XczZGBikzDr2hIoOz1zXBmdl
I+Dp0/hY1tc+6WyyWMRbA46LfM0efThBn+kc/IiN7H4hvGvBHLPBMgghrsJf7xb2j97s0XX6Cnfa
TCCPFXQBHx89Syc/rRj2OjCmfAsf7zq6atniuwFxFxHQ6ZnVfQ91Q60LzD0lIaDL4HnJCugpEqS5
EB/E0y+Hqp9pAZpba0Qy1ur8CKaYAFig0gUFj3nqDOxVmYHJ+mOpAlw51CHVSGSN5RXXknrEUzwQ
zOR2/ao+5qLr2DXLdeNnhMrapVqPbjmjsKvTz9lpzMs4NmxLlbquI48Xr8J71Zbfk1awr6vOYPvv
kZIqYpZb+5o15nCwutnbSVSC0OewNs6pw75Z/CSMbUG6aJIBG3AXO7JivtmOd2tUJtwWxZe+EAe0
nlM4L4oBVIu+QES5eVS9/VV1601eMOgURvu0tj9AiWyjuHdPXhVxGYCrbAqz3iHzqw5ThRJwXWYo
B3ZzrYVzWycLnAvefa/VKD/U9BSPbra3dYK7a6/b1lYn6I23gV7CxnEA/Iwbf6rK+yIZ+Vg5uHhf
woaqBxSXxNCgYvDjbT5z42b9oJ6SlfA5Twri0wdSXsCgjLyzMrgoowakdFjCYo1MGafxhzGpt6lO
mjsrzslihK/SwVlJNXBlARsUTvObo7FyGsnCyhFdRU2/lY40y0z9QLfAcLFYUDMOBevSwnepbYuE
k77ZS+c91qEePukeaSKPsTG/tjA7AsuQoOQJAuFTeyNQeomn9oJ+ZC0jxWjbSZ9TJMxCh4kQ7Pw8
mF8xJpq7WseNmNM3U8ePLBFKZx1IUpFMYrT+0Ul2FtoOUgyKV2B7028347B8sYf5NuuJ3mWuu8kU
LwmhI1A6EXTbdhqGa6KCnSInJSAvxdHBKWa2sItIDgbdMit68utsWf9YddyKMRK8EusIFmJ4Hvtf
Q1lIZ/GVlgtKuFdNUZxqHeEy6jAXEv60nda/lL8GvWh/LBwq/r6OgRGx2+LR6tGjGLwGzT5/MSP4
mUCYdo0Okul0pAx+8u5+mV9NHTZj6tgZ30i6bVe9ljqQJi8jc9vYLyZJNbWOrElzUjkaHwedQ56N
MxFso3TEDZ+ITeINC3/vr5Xd76lrXvAf7uyOP8Yf3R/XdL+pyPii31w45i9kggjhU0w7LpUrf/Kb
iiz4hcw1SmPXDGxtwv/fQW3+L1TRbJtcF2mXR839dwmZB8Vf+MIEUyCkK/0/VUxjg6VY/gcSACey
wIJjAcriP84/FdNlYq5tkptIHlo2LYv7lbQy85h0s+YZjbvOTZvNJJEnefPTbBBjXUTuTROp4mRl
p1kC81XzXT4Hw5vdOjdKdtlGueZwTKwY0C5y4k1uErNTevJrksc3a5PerTmjLJWkP0b0R8iHOw75
oLoOYzGd16neIVndoi0iRGlY8027Ot+stnlap/a5q9Q97xa4d9VXlZivSQ10tjXHVyO9UWsdn4Nc
0CFXNSlxVXdQzPPCoGrxTPbi2S/iZ0CSZ8OSvAPW8uYZVtDBHcU5K+dLOrnYd8cvi6xOojknk/XA
ofSEUCZ3qleTOosS/4FlxfexDK6+0V4Ckbya6Vsi0odEIDlp+5/Cig7MiV8WtGExBDTfrr7OiELp
qMU3Ms9enHqYNpH03nypCT/rh5TJ1eyzr3I9tQkYtao0v2dd9VY1yz0Subl037kLmO+Z19wodtM0
IFsNuuYiVfwirC4/Ee1DHH11w7/35Df9O6X5R6bSowU6V3h3qpIHO7Yf0cd8QdF08ubeRC5nXOMV
pR4UOG8yP5ZkO7ct+FyDFJSqfOrq71adPPdq0Qn34qFNzE83cdut1bd0N8lYIOAm9LuUy10cryYV
zIiokMDJnODJOrHuhE1qVxdN2iCNQAyLMSQz8irjXidX6gxLhzBLl1BLS6db9jrnEsfCqdDJl6aD
9QqpFoPYNqi3vEijiO1LRXF1IMmOzFJCNB2dpun75GpCBKO/0dmAFqGbpk7f/FWuHtfE100fpc7n
FIKkzonIzonoziYmw3Pp+iMxPvaRzZieAr9xjYOnnOBPWyeA1qibQQam+zgpv9HCReEw9uSF+oeO
eFVjLtET4sGZO+Ou7DUhgCopjAgdNXX6qCSG1PWqV5dY0oJ4UtnQ0pVtdxgJxNn2SJV3Y+xvEQv2
x4x405yY01rnnbY6+dQhAjUb7oemvlSNnt2idVxWOHCOKr80Ixq90myx2PbGMXCJ/aIZpi8lbNWd
N/Av1UnpFFZb57EubnubxPg1HLPhNNA9q6PzW91+4lMm0TXNxltTZ7xmOu21nLHRz1ScupbsFxJh
HZJhdUKspbNioVVekqKutm2ywlDtStSPOlsWHPWutVc6XmJnM50/Kyrjh5dA1l4GHlF/cBjKmnCL
R9PRtC/W0wlhtnYzU16WO3ZlJ2q0c0Xo7aTTb8kvutY+qUJKJ+OWDhmEtNDscPHmrcyna0q37Vjv
Bi7s1iNg1xDTbjKz51En77q0rl3UHplyIeTX6byIuI19Q2Cvm1b3mU7wxfnCD0eoL4dyu4vtN6HT
fhPW29u07L9aBAHHNcG77q/ZwF9WnRRspe5NpbODubLYUIpxZwk24RG2nqND1LAicthz6J6IpMwo
d+WjS3wWs5IDzJdla4KW2OXWz6xf3vqqfq7F52QmyPcVi36MVAj3F9SRIKETnanbgxlP1yk6OJZ6
8+r1UuQ1E3jzcaocRgKzczOPDNCSES2hjElTq7O3tky+jXGjeJNnLI8XuuG4CvyNyabRSQuWp/U9
Rux7a/nOvj1mUCHeMowtYcFgIKWwQI6B8F0WFgsRBnoPdYEl27eb78Ocjxc5Yk9fKrs7Tv4hj4r5
5ic4tDbULAUf29hurnIThmJGNyi77WRKPgtiyWwy+PZCFZ+VYx19I31m1AgJZPVvzXWGX5ACH80a
9Zp09QcHjkX21fA06/PD9A6pPc1hk7RZ6KcrV7HKeZTiyYPzG4dVyohl6albQU9/2MNNv2Zi7zhU
o6j2kmNtdyEhiJe2AtgmgbyntYmVof8oRixG7F2mIbnrbVQbgVwOnIHt1rVaItEsalO/b+KdzCQr
kyx0ZnvcKpEsocwDQA6/4jkkwXL5sGA/TTuk+k60nwNubYmrrlu5yUtf4OnpIBnImHVO46KxRd54
lEFPfhyRzhMr+MYFTDEsFsC80no0LIIm3bY4Jom469LseUFDeKqMklmQH/l7v/c/I13e5RUbjDrB
QiHfi6q/SwPUsWyLHBAvI9DjOT5mkW/cpWlzXfPiADnGnaJ5nzkNOw0JEMRVeG8so/juu8Nt3t+Z
LpJkO1dhaahmWw/rdydPsrtNkXCLdbK6k9X0aBqxfXCjko1LPN7WKaWkldCOxkmQMV3Ln4ARvMNU
rbaUoqzs3eiMcZbZgpHxqGTjnSLLc2vNPYYrU25Ig+WDJBoTIUK+USXUwlnye3wF/TveQ465nZzc
3o2m5rEOJtGvEANU3Vnoa5f9WGZfaJx6gBjizvdwAZmt+QU2iw+KRVVhTntU2tzJhMQNN35cXKNB
WSeX9S4NAoWEKZMzYHXzCURjxj4Q6QVLpNeabDB7LToqZvb8tjGdZ101BJ1GwMb+Z+G0zU28iiOv
mvtSOidjAg8qKfulcSJuTaMnm62w8M05mDYPxaad+vVOyOhtoXjaikL+CPyMX1jJn046iEMfyc+m
1W1kfOkM40tXL/c9WERoQLib14hbDgJkD5AiPdKJAIrBGcqDBba7dCDqpGm2jzkbdkbVCZxD7kw+
c/8y0Dcr2BbH0i0fMumf+LWTq6x8VliAJLfM8Ud0JsYLTMJ4vzL+4Z5gSupUHRhyLvCiuBIe+J1h
/eIymHDR2x/jKL8vOstBDIILM/d8d1sa47irp8w+9Ovy00aBgbFMncaxggXq43ET1fLdqx7H3GGC
ND66C+MBq26/pjnSjSYFHuRHYWk6BfwUbp7CbXhVuOdoeHUxdF1VO4WxB6a1iIN9Nc19WI/kTiQ+
sQyuMZJmgEKJSurZt5BbtSMZCfOmK5qBWOETDBr/hrF1vSsD5WyiumU/qab8UInyPkV2O8bje2Mx
SHIL/+bP7xr+E0IKfmty/kNKwf2Prv93GiO+5vfGSEDxBtXtWWgYESv+3hj5v2i7DXYcSQA5OiVa
pr/3Rlhn8M9IsnrlP9trYBngPjVtNhe/7iD+xKIhkP+yaHCEhZOH9otGDGPeP1HSLOqitq7jeYvB
giT03jmWgiNENMUUQvSG7jzd1oH94OvBkTTa8WrVy6s0RgCh7aieWCYcnLR7W7n93SZAStd4Nywe
GEJW7VMeUM2U1JsrMgXIss4LtNP1ZCSxexzZToQj+RwRq2wKXDg6M9hnzCw4yID2b+pZSyID62Gy
guPiE6BK3gGuDnAGrGLAD5UB2YfSvky5Vx+Ewx6jsiUwGZcjbW0j4mWd8d6wo5TJcGDcs6mvTmm+
HIMZn0RQRBguJ+NVlb08tG5wINgxJPFtlyXJJTINzokEAVdnU4znoFsblAq7ZWRItujw3rkP9q2T
JWEemeO5T/18l4GyOVT1+K6WuUYrOUNMLVSxqSih9vhaNsi/EghaC2Gw+0IHRUtbFYcxasZ9Ob3O
Qqk7hrDJ/arGZ6MFJBsgIm2TrLyZGUgzGumQ4C0n9HWhHMnk0LiwLjA+zIxMTAsgtN8EtytosbGR
7p3rD6zq4YbxYl6HrdfV3QOYrq1dOc2jbGg3jcS8NgSlPw/SIWkgf+a74lHXE1TTU6EgoHbTCvaV
HqjoxK28XWN5e35XWkCZda9GFH1dqrTfzwujtcBV37MCESzBL/tGOMuxasmNEPkXpJUkzqps1y1V
eU68h6Dy2dBmyCX7LOPtPff+htQURG5dZhzT3DnUWNhPAoM5zdUtoZYrNbth7lGrZKFwbe+CJvhr
StUfum5E3gykpJkRrG1n5DWfqwoWNlP14aFvFjZTYttxrk76gK2ixt6ZQt1G+vB1vgp9FBecyYs+
nAOhuJU875AbNmCNkiWRPsoNzvRVH+6VPuZzzvtGH/zYTSoc4en7TE0QJ2keRtoo1eiCIaVy8HQJ
IXQxkYhuCGMOG4oGifNyuax2d19aQMUcawJ4vWbvTUvGjEwMOgirOWIRxWJaiTsFPurQXToGgN4Y
3OLfSDZ514Sx4ZcnO+KE7zONPkAEaHDjU6k9xXF6Ryb0RcrldiodgrKt+nvZvE1DL/Yp7KaTb+Ml
WVLahjSiose3jWVqOtvFcTTXkxnQinIibleVfBGF+ewtM0rlot1UBv0p1sDN0KrnqpZfmwxzlNXa
x95pogev7jmmalb1XsLib5D3cE2S/WiYcN7WWFxNDzXREhlfwS7kNwDVyRin15E8SbDNtJRpNfgU
JvW8Gku6Ccr00bBHdV7R8pDMEZ9MzWyg6XpavLRnhBJr+nxG+4Q0wMv9czsUpMB3pzrqjFuj8h6F
m9g3Zbq+NEnmnhDnKoBwtBZUcmbenn1o0RuCM4p945QfUVYewWzvvaaGJecY4IyHkzUheRw6Hnyr
M/dZYoynJVirF5sWNnKneDN4Pb2+Kllqic58KtVt6z+sSJ2fXTrajUg25Spfq1+tYgoJHryBft8Z
oOXjaa2PXfNNdmYUFqn3LJYA5TD+7OkWGjhltV0jSMoqIm9SDEz+U473LXYTZhZrfrXK+XGouW0T
W+HyXe/i1t4aBQ480NSUtOQaB7V/HZKYSPNseKMamPwXKzN2vCdfAjncLWX+6HFF0acW1jTuHH/Y
mYQpAJkHXGZUfBgqWK8EiAS1+xh7XxcfX6HtKBYg2hE8vw8Fjn0yo/n3xXQfoPtq+3iboPqFm82V
rKwSufHwreq8k5FWL7nvvxosBTaNKF64XS4MwC5C9Y+jtsJjYw6wKDddeastYXEKhMsdf4J3+76I
5qPHYdm7K3FAfbSJDQx4HCcNoPvqZox5pmMbu3TtyLCvK5jg0xDzxhIgy2dBwHfRb8icMvGHQZVG
Y7Y12tQ82Cp7ZWnwkJsxUJH6yIjqMjHh5yFjtIMGJWvIx+6K2dmoJfjhDdHZAgY/4rRPdKO8YHU/
jM11MPqnOHIevNnkb2acn35+WzKV3Eifv2tNfJTx+lpWiKk9kzdEGdsnc7YAYNyas81dbTvkubss
ogKbEUbA2MdYY7omLG8R3uqiwlKZBsAjlrFzbhFtA6OumII5sNQyTJFnZX7QDH4tIqbiWVd+q+Lg
s+I5w9R3k8rjYBtFKApD8+Knk9W0iPaW7BFMUrVrcofMiQyzVmXI/hhb8dVPpXVjNvK8ti3NaZit
sjjCsfR4V/xoUs6wMV27a2KX8TZYyyGcbLmbKT4PAfroePHVLZfmhQj2nYX9fb+wlT1FRjhlS7G1
sk/f8Ex8Y86DsmlygXWHo17sDnrFm7LrLWTHOjcWI1x5lH16IWx00bVkQ8zpQgiBXhr7bI9LvUY2
fHVT68WyrVfMJKEbx5KtM0DIJ1evodkgB1uLzXTEhho4onlCVEB/V+5JNche5h6H7Uxks5UR4UbO
cwcdk6X3orffeg3es1uK9WJc6BV5vrAs79ia+2zPF7boll6nJ3qxvugV+8SuvVlslu56/W6zh7f1
Qn4mzzisHazwiEhI4NGL+4YNfqtX+YKdfq6WTb7i/SWg/V162WvTeLocgNeOHiCdkAi4ZZId5gjO
KpCI+djL9MLWsHrEbjNgRkCvR6TarYnaoNCyA1sLEHjCZYsgoQA3rwUKCqUCr9UyrDPECxUqBkvL
GWYtbMi1xMERlwTFQ6qlD0qLIBYth+jRRQxaP4FMIkIvITKTbnXxP7KBWmepv6wyeCsbgOx1tOIb
kS2j02lfcttVtbiPBvkU9R5XvRbLIUcReYcw4znKCuNQIetoouZHZ5+Mwczv3dixjwuEDS61FLf4
Tvl+hrwte5VyXMB/cAZuo6GFoWp0RM/lyLDEyPoc0al56zoNbX/NHLZtSd32PINBpJ9RJ7CzrDs7
v3HGuXxobfdSRq7PsC+LwrV3SC8AvuUzp+kCiDfCZX9cgXZfBgVI1bvJS/Orl3NKlHbNqzbgrq9k
vzBImt7FMpYY1E3rpq86OtLKPcmkC7BO8r9ZFrdFXb5gnDmu1Mi3NQP+U+kKJ1RG+ayUeTAb2w67
Aj+3EgFG51U61xaeSYHmnjcs6fGBj17NMLyHKojmHTxU3NcOue/oSF7TGIGD6dT3xCPkECUsvA+J
unMNAkoap+/O8ZTmj7Ohun1nQiIzCyKxO++uQTxwTtb1HhcSDA/eKLBBE3lI5tbYDoyyIQ05xi5h
aM27y3wY1JgzQZNVKFP2Fx2kxTveUkGJ3nisqqvdzuND43YnNZ1cDzbZJgo+fMG+Q+SZusywLpEA
MAxl4mtsJW2vTbzEzpnz+jbuJ870UC55G/43F49KvfASxstTuzs/rnxgSEt2lyXgfKlas7A2kje3
6r6lGOErZ3gnRgziUY+pKOo8SksPs5JP8JYmw1AEHhgHhKoyv/nrQiJWlvsb5tnG2RiU8yTalTMt
amXYOFm8YeoyoiDGK7PGzbWZZbaXk2p3Sda+LSiVBc9fEWdsSvxbYxDhOkY1m1FkHyV0X0kmUvra
9NN1wQIfJbW9axTs4qBoYjQ+1sjgCJFuBKe3T5NLayZfZFkc0mDbEecmKh6mMn7wJxL+agboR9tZ
idvAXZHIz6FHwgRvgOeFpRZqXQTe08gmBk7Khu34rjOanldLAKDWga+TlC9RT5qMu957an2Fabye
nH7+UtR9vc1ytth1+VxEzISZqLWdxZkw3xljhOF8iHkWZv9hmMzQNv3PxP6+1g7XcGHwECXFlQ9l
2Y4DCBSDQxIMa76Gi52eOr5gyRGlB0zUcfYT85N8cdwXbhBoCoaliDkpycv1knAm6hINXGg782cb
ufUxTeslDKz8ZuqHV5UMJ2OkwikMylFzsnvmwPx6Zti3Kszi/L7yRoirfvLVQydmU43QtuE3WUjn
2AQRk5Bg9M9ojy6Cbxs1tD5MRrZWkZ/zrkIcY4oDuDzgXg7Ws6q4isC96fXIiXMQm5pisyPdb0vX
pvtlNVkLQEYg4q5fjiLKFrqqxyBIv0coB7a+Jx78vIbm6DwTgENJ2BWM/vkNZZZLfk3nEIl+Pceu
CUF5P0bGeJjz7qGpAmhPXn2BC/qQkzVztFv6SlVEiCngi0bD8GP2qzMz+HeH1Q+edPMGMRENuaLf
Uv7yw0m5z9apjHaGUR6ZCIX9UH+xgKdZprnuiFHczWsHSMswgPvF7EKH+TLF7YMsceQlSFFTTHh0
SMZt0DF0K1SyFxi1gvIwBT9EcfILY4IAMSY7I7WQ2lChWHkf47pbdjXkFtsei13Wlk9TYWMWHIZb
UQJfIhPl4sI9PUP9RrxXBvIktQGeDBBxKMVzwszgrzX9H9b0zGf+z9ba87/9j241rl/wZw2Ya6Gi
lVX+70yn+Ca/TafELyTL8ZI1NWoBr+wf1/Yujx0CWJDfLOLdP0ynvF/Ij2NgJCVUFuZUzJT+Dn/x
HIkMFhKn/JtC9k9Mp5hA/cvmXvDdmIAhgZUBAoJ/lMH6ndUXUFNm9HDBwxAYZjitiKiL0vmRmwyk
1vwziTG21DXjJRFnL0VTv/Yjp8gKtCE7paVNVcNNGLb80NtshBECcqNF6515D57jXVRkxGcrY1Yc
TBIh4mxd9JgaLXl6aKm2iIKDyCCh6a19E3pW8W0VLIjqTsMRfOpOMOdFOKUFqrK+OkQlY4ssUMe1
MtrbYaBV8auGlbFK/xd755EcyZVl0RU57bt2n4YWCGiRwMQNSCBda+27qWGPewncWJ+XJIvsausy
47zMykowCwkV4f+/d+89l+sYeBp8ve/RY1M4L7EZ3PdGNuLxecn11D9YZvqUtkPE2jZ8cXiMYoY0
n5WW4N0KAF2YTVJQk5VTGNrlJ4y6L57Dxaed+IEs7nPCW7xo3G1oTUyqTYPTTNv34RRtR302SWdy
R84zij+7lnRNASa6sedLjyK3GoIFBV3WMdTgdicnse8sr6WJlPEvyZNnYooEXnSwhS0gOvE0Vi6e
ntYqrDWfwdvAw3pqmull7OMYezBgM2VG363ok1VVSI5UO+tudxNCFMHJ+WUUyWfoLS99A1gqVdVt
XSOVAU+9G7OjYU4fQXzLzkxhdIyw7zcHLW5eI7qwVi62BQKuGg5btKKhYInu+IO9mmamhCUh1hTZ
QE7NsD8bBYzUxF96EsAd/0UU67ClS45q4SrS9x5ok3MaAOpJdfs+b+w3a4T8Xrv1t3R0x0OXwONC
p7kOfPQQkR+ywd8C01tlcfUtW9y3MmWIw87Zh43FgzV7haL42LXtTZoVoTThIWvTssoKIbhYE4wN
0yJGa/BY7FPGfdFtoqA6JlGOdGK7V4n35eTx9Rw74Iha585vrXsfDMEO0KAYLeMfxWA1Z8peL6qP
tyU8yp2R6be9ewYxszZ97WKRrrCBk7B5ia7tsryKKvuqrcdqxxMg31fdIbKomPPsHfta5+AFNt1m
RUYQK23BkHAM+CnLOy/oPpPQTokB2U9BGVRg7KYRPB0c8xIZatV7ZnZdl4a5rnDqr0c/ui2F4Tb/
pLkJ160D8KYL6a0B+TZMsN9S3b8EiOs9ULhC6HCWYT64wovruCSENq6LotZpRQQq5wldTnNMAGhC
nIuT7i7vJtps02Xe6WDp8MZxbwNU5wmxzhJ2nS0UOxt/WgrWzvBIHddLSi9V8qnZ38ywqq/MDEd6
LEw8lvLQ8YSTVwgxj3fmZywMPUNoekq4eq1t3HNl+iiFuNcLey/L6ExIuVfGwuVLGb7Y7AwfNAuw
tTOn4uhENOFl9s6LgreEOu2dBuVUc/gN5NUdqrK2hUtZknBujl5tRtvAqfN1bmdk8AxkUjM1ngst
uDe+0WyV4+L2b5rZvuljXPKO/jxR2XcsA/8xNjDb1E79XhXDgd8IAbnYfY3L6NBq7S5082ccBzYf
Qgtu7ZqMOz19d3qsVvFyjmkdWE9m/a2qupe8PTpzBxFm3GpWdTKouWrFdqOASKUuhWwOC/5K8iyG
ah+Ra8uHPocd2jXeSc/cJ03ztz0d487PW/5U/Iii5KrlnrigPhGF7jAdLDAaK5WzH8OxuJkYiPaa
7fhw6jYNX8KUAKbKyI13QESrHmNxMXqvPG8aKuFItcMtPFBfOLHILsO3vEa7znuK46r4m5125AJV
p23iixEw4+ZE8xnH09WEZMwNPVqjzGGf8Ace8FAzJfY/ih0rx5fF7q+mnTxGqo2u6IX8AN6U7Wcx
c3Wx0+8iLKawOHmGYF27SsT85eIC82fqCt1DjdedVB5mMHyJa0xkDyiV39TM06HOWKN1udRj9Ap1
2vzo8eS7aG7zJKREUeE6VrMLLoWMRvcAy8O+ZGsCrBTxbhIZLzx1v6l6XLN1dD7Ptrdwp7CIIgA6
kYx+lLRnPgZmyzQ6En3+LvopHKIguiIlav2z75wI9hvIt6ykSxEdLZEfm/g1ETmSS/uHKwKljlI5
olh65b2BftmWuLpHkTRHtM0GWDVe6+GHnnkYSsAcbFVsQUkK8nBrqMkmvhXfxmbjHgBKb2JvfDdQ
UnuRVAvRVkVk5Skrdd/UR8+0sIPtfHJsyueI0WNIFpl2EsE2RbktUXBzkXJzbotG2TzNIvKGFXJv
JMIvasaulGexK96LrBzpTW6HYNM5CbXqSMdKRGR+25SwirDcicKM0rygODcozz1HuyNSNJbcH7YX
8spGpXZSHvVR670MRrzcvHQ1jRWTwqKgszqhlyM610jedn6ko4ImeMuGQObdWrRcG2VcX/WI5Z6o
5hmzGk22tMlXXMIbI2y3OlUnfpE+16RoN7Xo74Mo8Zpo8nzXlFMg0zN/Gkcf4b4ph/4KkxKuut7e
ABIp+De2E6k9vbui/POAvBnFCzBiCogxB+TiEmiZmzadq9aRGq8C3e/uCtE/Uv+4LPEONuq+QB6x
RSepO3ZSHtKJEg2FmVhMH+gqkSgsQXpRorjoETBXWI37om006v8GBAdRaEA/LCtLYaD3RL8J3bs2
m9BzRNnRkXjyNH63TNK9Hu/aDkFhp3VgFtLkkxdPdTOJUkSe4qMS7agVFalCTgpFV7JEYaqRmpRo
TrqoTwkylCl6FECKxw6BqhKlCgcOGwPEK1Kz9b1CznJE14KZzvJLtC422AWlGehfM0KYW6OYsMfn
crC8N0hlPpIZf2v+GiGitfNIVURzDdjAfi5mO+eIcMWqT7QVCc4ULW4UVS4fn3tR6UzR67BcJtw4
2H/OouY5LxnSXiEan0EMZjWK7peKAlggBRaRP+1JMKQATFq2cW4QsoL1dnVkA63O2BdC3CzIttA7
I0pjJ5qjL+rj0Gunyna3Xu8CKvH3qeiUtHQ+ozyxUhcNM0LMJNFbHsnvaLeBKJ28V28p/OYhLSqo
lSkSUQ1Luq4qoGseYiCngEDGi6unb5RCYv7gUmYtk7srkv6Gz2MdfVipq7wuhnUSqvcm7bnkNoBA
dBaHcy7gkWZnLxaoMQNrl6/e0sph6qbsGUFVdWR42gAA6RzhoDQq4gHLd1MlCHX+cMRwuyfpRWAK
xDdcRbUO4+YzrLhjRd3VrIbXkiqRsfUkYx7NQEV5/LDFTzynvWs7+9o3Qs6lUH8yS4yzKmtv2qBu
QGLkap0EnNuRce0hMaNQQxY06+GYsNDrC4Rl3jj4qCLrC58wd6CweTS75Jl6gHBVkOVZ1zy6scfS
mmXELUuFnf6ul8F3nmX1blL9+9ROzlV7xaqEMFnyZFlsfjCTZlnQPk9avV6Sa51I2cbFi7pyl4hd
MpEGSkX5Z627cIXjF91XwzlV9NS6YYSTqTiVkwPpcbbuQlN/z6AtrmKf2JhHNkRv3OCo+h8FXwIj
xvSQuPa7r5oz2AYIv35lrOkiuYTKudcX7QICZTcuS8tjmjGnLJy7vC/aq9Z1wXdr6tIOuGhN8/If
78dvICvxq/+7aftc5r/+oynBC7ZL99WEZf7XURsS1m9/wW+Ttu5RK0FXOgO17gDOhDz1h0He/eVn
j54yGDngpeqwVP/wgfBH3PP4Zf9W5U4XxT8nbfcX0zTEB6Is3Vamr/+dwKklXfL/2yNv2bZh0RJh
08EHv1U89H9BWWEvCkPairv1mHun0LCnEwL8Y9osMddK4k7BqLJNrC7lYjQbm0wVbJy3SiJS9UwB
dRqGT5bEp3IJUvXEajySVURwjI049ddLU0OMACE01m3KyGE7pC+dN3ZzQLEkrOXz/oglwNVLlGvW
7K8JV8Mmo5iWZ5oEvnDrakFyG5EEi9vZOFoyhktIzOnMl8gcBTJ1bbfRIdLxPXbIYZUEzHwd4wmh
630j4TMK6xT3XwJpCck0Gxq+b4/XrkTWOrJrukWILSDNFoQSa2MLCFr1YEvgLbpjpT5uWSAC65ZI
XO4jc488Cx2EPdQ9epwN4oOGROlGMnXUkHlHx0Ien8jbsWu5AXXlr0yJ4lVk8kKdcF5KSq/I9PZU
HPvaOLWa9wISHDFaYn14Ym6o0IK2layW3Tg6iNfaCUN5iEDlhqem00Bg4pbvDH0dTRmyVhlsfQkT
FkRnJsf/kToVYpU/MM+P2xLq4s5ohrNHIrHO+WsUGcWZrGJBZnGQ8GLt2Xe1xBnbyL3yJOAYNsF1
S8BiS0BB8LbWqTBJb2VdoR1dEpKLRCVbxGHdKRmDo+TO0azPQmKVxMKIHMcECpkjXfzn850hMUxT
ApmuRDPz2sGkKI0ko0W5+ehulQQ5Z4l0Qgk6pugth5EIAN4hOEQdN44+16+D6W0SERGfPQc9oqIH
DEMt6TaYjaewz/OLbS7Abjp7Pzr2NhBxMhaZchTBshLp0tS/Cpy36yIP2ZfmGyyFmwWt0xXRU9PD
60JkUFME0UqkUTZlJUbw7N4U2dQW/VSEVMDy+SaxDjMKqyXk+0l7S1Feg7rsscG2H+T5CkP5bC3I
K7Ltwf1gT0dCivYlEimXCJ554P0CyAqVP1QhCw2E34D9ailScCyicDeyKdWTGx0Ub+n3Jzeqb5dD
3cUfk7u8ugvhwSo/RbE6xXV5SbyC60v25hVYuZV/tQSvudO8Jo65g33CS6ha56OOnJwGKBzVDoYY
RIVyDwn/5LC+cinbG0P/AKicdUm5tWrvpJnp18CFrm0mit+j6cdcNpQjw2LVuqv9OI0+XRSIJZrq
7z0288E8txuXTQlBsWo8Vw5lAG6P4aP2jms/LUpCtYg2euLQVmDSpW5kprGN1IChMY7ix7Y2CGKP
CkcKWxfTRf0bQ6LijdHepghgVuBf29rQsxFCxcANRqYHQ1MSd4fc9NgxGwtkBlzUzkxozqpYIZpu
Gm/DqPvmEIleLY32bWrrLzp4tsQW3Y1R6Wqde9waGgtQaTfH/jUnq/yjjWY6+rUz1gJ6H5mqXG+P
hecxE4XO0itaGhLevyF8OdsPgl3s9+zlvH7a5vnSHpO02pmFsoqViQfcNfP5KokbHqBRByF3VM7F
VU80hdDbt0d7eXFnLQN1EVgbs8zvo7lZeG3btGUuFiHRilxP3ZI6bVq0nWY/9cOZn3NNJFjdp1Fo
0V0x3rvsNjDFNAE2jWa7JFSxdy2s/L7ft4Fu7J2YrKUDv387+wTem3llj6mzqc3qIRVEF4cOpRGv
hvWDHk/ztAjLqxWqF6/r2y7B0tLqtUNFW46UrWx1pAkTqAzNmcIH8wCFBUIM45O0QhBD1mHBCTom
vXWJdNN9tuqzN7tyURl81CG+LUDV9aWQfGHhGM+h0MpssGWhSu6RqLsOD2+cYpufAJwtgM7ytl9I
KxSvRckLaREaWiBcNDo28XLVTLgwt8nl/mhTRc1Mf2DZaF+beXYbQFUU2FoKdS3TX6ux5/1iN+rQ
wmWb4bM5Lx7VG3lnNjt/nBhEaelc5WO4IScx8LNq2H+qECdVoaRMPSAVWjV7ZFeMKzPjp+4SNTec
5S5170ISPRyVOO1L3h5B3j91BnIZkxTVeLAW1ySGkj07ZcVeK3iKfCSjyrVXOmD11aiLJU4rbkc2
YFtlXZTZIQ61UfUfzeQvmsm/vcU9f7VL1fz6X//r8va785cP/OftzXDgX+MrVYqaSW5bf97eCJaA
/QCUr2x4+fzJn7c3S+CkHrFDx1Jcrf68vTm/uMgnPvc32zPB6P+9hKNQUP/19uZyfeMQMjmyTZvP
9NfbW007bdlBSGQGyQFPmayf8aaj79HxOaLLN8DLO6MqSY8hBSRJ+Y51gYiVj1iS/CA0YuG+q4JV
tFBVWplXkc70N/dzgwPwfYR3QZiKAbuJvTs7TlmOtZ/owfc1DHjeCtNXY1sX4ob4V6rgKkVJ9Xtu
Z76mY/nSbnprAdcz9u+Zk79PhstbTycrFrXBj157SQ0Q2GQw6DJp8fNQZmQXN4sBOWzO7nQjvDTK
vY2qHH/s1Zyge+CbC+LQWctX4BmPA/9R+BF/Nli7qWLnvUjr68Zieb/GHUGzk9l9V7nzVgUUunbf
3B5vTNj1+doPyWLpJpF54yRfDblwY+P1znHOuuef30I3kN9gD3Nl4bPbDAHf1WQ8Q58lg86n6hYn
3jl1DI69jHjPFs1m0G2MoaGzSu0sXyudSIwPDpMbM6aCEU+Br2E4TG7sggVyPPNgjvPhM/E0LoC0
iDSNn68nbd945l1mjTfTUG+KcqEXsw5fl5RUVBp728XR7hz5C1xt+CpSfq84d6k1cCFVNs2RKQPc
ZrBtZsyELST3cbek/Go7i7kxanE5uUn0wM4uYaHOivpparNPg6M76y/Ylag4OdHL+io/N9bjD8r1
agwo+PzsajWNagWJHbhIqe9cYBmrsbU/Ovc5CmtWuAPQI50z1h9JtTvDSY18883CZa2sl+92Hedr
Jw0uaBysblnoY9RaQ851sejVctl943Q7s9n9yOcF3207vXhxfmNCRG+6iJdu6rEJKx4jeyFyN4ts
Zzf4KLGNrmjB/fKwbI3nUbnYLr2QdYBh3CRZd+PGBdENw/gIyuVcOwaVsXaB6zwjRNEmZz8r32dX
PIxTpK3xsKJFAsTIrddGY3NBGnRV4hpfueR3IVz6/FKD1bKQJRpqDZuuNnNK+FO3tVrOXccMaCPO
QmPPJ3nUegfcjFALTOEXWG4BDQ69goszNsshwUvbUkEcFtWtYuwAmiLGiSLZ+MARWnawLtfthOsf
aS+V7KL0oRqsV1pD6+daCAt44S51DHOB5NiEFANhNSNr1Ov1VoMIx1eYcL0VasMCvqFwv6oUcqvn
WhyhyxWn3IchvIcFCy1UAZxLemmPG5sT0AQPoYQTUQGMII80rarRWtZRbU/rCZVpUwKYaIQ0MZkw
J8JhuuQZCmQqPIpIyBTswmFULOVtz0sqbvSbHIjFDMxCCdXCaJJrN9KqO3ZFCn9G/OYKA8MSGoYv
XIxBCBlzDivDTpPXbrSBs+DiK8FpjMLVCFOaoYxQnepUu45Ab4DtrzHcsVSHyRGw3A49jFesFOMD
xq/HMhgJYCqKfeUI1eUw1S1xVLdbxSlL6TdMDDl4a07gWI5igzNZyeFMcjbB219BIpCju5dDXOM0
rzjVHTneQ39mPCM+LQc/4jl3jwIvaspAOkztPl3onpgbu9rUcnWgzhgtQK4TvdLoedB6JmyuGqng
Yp2FHWAHQbYWlGwzf59kprRhzAZm8SP1HHUKyvgpnmpgjVF1GgRMS4HLfQCpNjOibLfoEaHCJdo6
Swz+SdN7yuasJ173OMrsbxkTqyUIXI8p8GD4Aw5Z+LiZme5IEJ0719gk8HMtjMyC0+VsexjKjs6N
ZR1Q52MIeDdMUrWJYfE6AuUNXNZzLkZhaL34f8+V4HtV7l1cvF3GzPyej+ZXT/FYOZ4BMqZcpdmI
z4ogZpB9TwNC3aFHGBJadg81eBzCVyeA32QKUDiqnDPjqSKfHm+VgWXJcfsHZq4v4gO7DCpxB9ol
cplnKJzIBVvMKb6gjYMyzmEaM9QRXVTReCaVebZt+BS+IJC5bdYKJDI9avx2BJMctgCTefRUqwGG
Mmp+uOPV/DBxrpGDdVbsTzBGCXoZC+9tCYvZKMd5W0NndqA06xO6bPOu4uyIXeveGEfaGazDRE33
wT1lhpus5rrOaVyPz46dDoc03A9zSTpjQYmx5o9egNFK0NHGME47qzMAVQLXIPfGoCmo6dkGOp0K
frqGQ+0KkDpMQVOXBikAgVVHAmHhJ86rlSMnjjDVA7W3ge0KtojXdOshuwOcrI0m36W8OLaen1fX
S85eO9GmdNe3hb8dG8mvKEIVbWCdQYafGcbL9eA235vYgfLsR93eC5S6wn98HpGRdx1ukm3cE1dt
nGDtYe86FWj/bp14a9coP80F1gBJhYs96ym7Sg3rbyuM5ok30exRZecXRKcD5Z1MyodOmOGJv6mc
PygjVqB1y6jnw3Gw8WZquresEmaPlQYFB2tdVO2cVueppscPSRaepsFIbrqkOmqT85YPzSNn5M7w
97kbPNRLba+b0rkLxnCfuP647TtEU5IUcmVaDqON4SLJMVH2gVruKkoJawROXuv44+ALrCPyBeuk
8C+TNKKM/a2ShhQtxAIvnSm6WB1mWlRG6VNZpFlloWLFpmolk84VNwYC2gdNvCooZGkoZtEiAAc6
ohpLdu5RzfAydsEzD7VwG0ivC2/GTHpedPpeWvvLl/6XsvUOmTTCKMc54Z/A3z7lrzm78Cue9wRg
mq/KJjEbSbOMTjuPNM1QBKIzbFa7SlpoMD4AmaOYpqeghu1FfEvnWbnuKK/Bqbkbpc2GcgTcctjr
Gq9ZsXhhgYfzPpYOnFQaXDoP3miIDWWSppxMOnN6ac+BkQjxwKBRh/h1tu+kZWeWvp1Omnf+s4b+
s+GLbez/7/q6/vW/w+bXf3z+dfv8+wDDx/1u9FK/6MokhugZ2Pk9ZTHa/M5n+bmYxgFm2I75u5vr
jwHG+8WwaPjyPE85us0j5c8BBg+Yz6raAevCHGOwtP4bRi9bseP+lwHGcV3HNH3Dx0fk/xxw/rJ+
VoW5DDBU5nWYZOWxrZqNFQHu8Ag8oVx96865pKBm4lALPfMrN2oPVhBzf5otRugw/6a7tAA0XWVz
aehvp1idW0laadq0I5TTS5nMvadqGgbJeW90q+HRkBmfScVluLe423s9TxMuisTEdeLinOnYF6fc
RXwlS17jnNphnRzaYp8QNk8ldU706ZB3urkdK2nx8XmnZYTUG8Lqjhuf57Bl5QdmtNWCt9DKfIzw
uJaoYByI42TAovQbxygOCaaVTdJY9/kioayJdEpY2GcmFvwK/fjmDPV04Fe7rEIP43ZP1L6UzL2X
jNMKMZ6EEIF8je4sWlCzFZl7slKBTwJb8vumJPnTn5l+9t4sHjampP1dyf1rOheXeMRAFTC6rFkg
7qMZ18XIfBKG4VvBIj3sX5MKngBBLvBgqXG/gBpgs7mh4z5C9IdCwEpc3zXWFcaU19rCZWGlOVAa
KnyaziRK5xbLqlXmvK6EcMCqHt6WUA/GAaWzf4gLcPUhWASsOc9czBLso5y09MJeKFMyoO9kj2gL
h8go3zCXl7sZVwFBaRvLmIe7ABTDLEyGtqJtoi8NoQHAuV6paZxAxhycIGgPIZ+JWxt5I9V3nzoi
w05/gDVhCwaiFiBEImiIAkYE9afJpo+tl0jwEeb8qbiaG1AlLOgSQKsQvMFNDAKeYDS2sdECo2ih
UozQKUrdPseCq5gFXOGV7tUkKItF3fdhr60dGBfcRV4cokN7KS/2Nc8jJDUzjOflLN2dYFOa4mIp
sgvJew9DI4WlkeYhVW+crqCWZlbE4HIq93F0nXuUTz52Ysmu/JmA5ByUO4dgzDQWV/Spcdqbj40T
QfsqmhEEDgGUsa2nfaIt0bqmLXjbR9qdbXLoDAXnnUNRxeAjUNpDPm2j1H7vWxw0+TKwQw/eQ7oJ
ZIScDrlqDoOhhnWgZpvxrWdGzL/5KNcaYYXNsLwo3+OeFzbGHp3/YMHvZMfV4AyaUNQrMnPIUMQ2
jfelJVWyGM5X2jnTSmkZl+fJfVcOnG1AhbcZQukKTj2iZ52h3yzppxdNTxXr5TBXjNru4nNaA9Pg
gk0RZ3NoEiOBiFS9poqeMccJ/a0DwXql05futtVEH1yt434fd53l9gDj8q3OW3jK4k04nbpq4jBM
LXibZrVfIGCuFtqLy3xGh0LaAYsTHuI2+kzNWNt3tnXX5MlXjbXvFDSglVJtzUo52+GRragUqViO
h9p1kjchiPWQKl4vegrdyljZg+nt+gr6+mzdzw59MEmTc0T3xo4iWlpsE2KNRum9pXq7rMbApvuT
WYnrdnoVKXx58RizTcBpiud/bVl5yTsfu1FeROcYlb2yPCw2Bf7HMMhWkZ5Xm3CwWNkyECyjt60g
p4dD9Y1Ebb2BvLgqTewXYB/hRzbdd3FZ7nAC+MCG2qc4UPGm1UmjLRaHfT9M+gbuDh6VoqPyDjfb
OcS0mmMzn4uOgQUTy8rEt8OmFfhiysCJk4cvRX/w7IYZCfeSV+PIYNnSaP2jF4Wbtg/yXdxzQ4pi
Cx5dQYPYVDvqEBC741VHRAPW0J7Q6hqKHhHtarLApAId4iQg061lK59L2m7q2T+02CRXKf3YO2Ng
3aGhnZW6c1GV9VXBVBF3HCwI+JpJXDx4IYbI2vDehqw0Vp5NlqcKwq1TN906nZ10PYfua4sZZ/TK
xyELbmydGhuw0I0kKzsilv7PrGXpPsI6CVn1ErbMLL5MkBgsoTrJaeoENjOCmxqMdX7V/pUxOw/z
GJFh5cfaStozJvbpj5chWle+Me0g9z5Sak01qgs2qCEtCi6I4cvudl6Fx7KQ61hOvFRFqxn7AfEz
cqe1d5fTB6hIo1qSS+1c3m2+ZFUNQqs01ZZPseRYiavu8phpju8F+mF/1CXz6kj6FXTizifoVBGL
rSQfi6wzQulrT95E0HkaySN17r6SVG1OvFZJzjYgcFtK8hb551gTxS1M/5S0kY/vAp6PpHUnye2G
BHiXn0leyfTOhHsDSfl6xH1nyf2SKXxsdKr87MalDUfSwT1G0j2uirW2FBk8+/j7IlniSlLFveSL
e0kad9Yt+Sgxzogzp2KT00ouWSegXElSOdT1jz5LHlXskRhiq6QX+Mm1gO+MmDOdhu/y5akoYu+e
zWh8h1hy0ezpI8lJzwGIm9QEY8MxZR8HyVPn9Qvups9BctYmgeu+L874Qm46gtidJLJ1otltwnAm
We3/3Hp/mi+gUvj/dm2/+vUf31vtHLckHf568fX13z/0z3uv47iOrww6aYEQ/rm4935hY89d809r
xR/XXhcyocM1mV3HTzQ4Vo0/8g32L4xv3J4NlzWQRyXZ37n28pn+z7UXUwh9W5bDstqw1b8UiFVB
bTWaXUDpAi6/T9O642GKXSIO47d4lLghKwsTl9TcfnAX109OwIzeaeOBg9w9lXUeHXjUvXrLXUNk
62qE4FtasDFMsWYFLr1jc1q8Zst48KL0K+tGTG0zpZJz/+5mOa4BZ7Y3JmynfPryXMmdlYixafee
B5W24Sf0I9DLa36yRM7K+ehbfrzBX7pXwhJ2wxDpfyJsVNnqdXG+Z2YSbIM82puBjbPJ5/DT7HAz
F2cVeJh5eUezjvETgkQnvWq3VY1lzJ9d3lOOlAi1mPWpfqcQblrrdmSzMwY5kHTucfLcI2fdgP5I
eiv1+o3eY5JeBEceYvdfTVAlzJ5HLCHjF9PBZL/UkpS3qYaSIt4w9GJO0gXDhwcBjOX8upvHj6Ix
f1hYk2k5iZ4YCL4BMe+5vela9j0xOdbQgzqIzB5vfQOq98pTWn7yu71hV1RkkvneDD6bGB2BGvgq
29bReWbD/xRr/i0D7yPIL6qLpxpods/zazLf2PWx0RpdWkJVsyWR7LLD5NxsOvzXPJuu/J66tTyK
+pVlzOcJysqmm17iwhuOxeDjY46+UEm4U94MJfJDMORAnkx2RAbXeX6j5mZq7afKSrOrZqiZanZt
emv0H8nUfHJzQ/eN8bZamNNRjOCmuaa1n53hklqvhsKwo+fNqVLwurQJUEDGqiu0x3Gbdu1qSh34
taH+kpUhnboTWMvZ69wdTjVMO10NMbdfV9P44XnZbRmVhzFnXxtUXAS4s2IhrwGI+d1xtgAfeggk
WCb7tQZe+MRGH4hwVm3ysds1erkJupx43OgEZ9R5OyrNc+PwoiZSTupi4v9khUdq3GemxoORQOX1
P+wx4BS1855fg3UBnkOPXpCba+obHUoXQChkzbfOzMurkQj/TF6Hhe6m6+r+AeoFxPv8qbNyLqh6
nlz9/J+SF15ThBpQdVM+ziXraVxU5zrLtG0tCY+wNu1dv8yPAa1clJ4l5WnOT2OCLzZPdBAblr3C
hMu/jNTt79oqvoGj+p3lKXRiw6QxRisvTlGyN96NDfk9z3ZTGH2Hfom0Z39oLH5iOABAOFvnkdXj
KEmDaan3pcMKerKBLYyzF21MD7cL9oYDrh0fWoPdbLVlmc/zUL3Hs1vd4wyt7hlSj3ajt3du57He
9PPvWVMtu8XB85EECVAzgkxTB4Q5o4/H0AKaBAIQgTUlsgc7Vrwz1NXYUKvdpqmxhjfOCOrxhvGK
Gvsmr3L5kN5h/VzHPubculSg3jljjZmyH4UAznp72HsgVPTJ626qOb6OIfjj9qYYo0pjcpXZTmsz
fEJFGp2rIM4+CCN1q6yCCOdPloKc2ASHklJbuONE2LWBmVLnm7TuQAZ5W65uJw+HAVtaNlV6d066
fNsO2IkzsWLqYsosaqCbeHMNLkT8M5Vczzg4c7FyAk/h+Rhc5vHJiEceTdd+QguJn0/vnVhB7SD8
rD4BWYtJNNUT61S7MERKsZCyfQlXCPrPvrhLxWY64TeF3kY5QMdEblbh2g3m4WiKPdXFp4q4fA3u
Ze2m4tIdJnri4v5mqQxsNqH+5IndlSkSy3Pe3TG98MysKMStgOssycgI7WycZH7VsR8FcbS1rO6T
6zLb/TTFd2/W6wTHresPR/QLEBjL91osuVPLFzNS13ucxLCLRNfzfpx8wiLJu2odbL288tdcIHd1
7t+mP62/AXzYFPsPjI13w2oG8q0oWHOe28ckHG9sMRFDzsQEzNHBA+pNidE4wXHcmQdfDMhhq7Ci
eoS1I1Xtm9Q4m8Jw4pjhWVexDUcbIdXcGYex8g6pMRl3HQS2KCh1ytnRawF/rjnfIKpiy1w1Trlt
6CWm0wqe1CxkqRjElBLWVAl0KhP6lCccKlhTeyY+9wo/+Cub2jUKCCXh0Z5ESfZgWW216rUBoHY0
XKsym1Yo23dhAftKJR+GsLDcmvVHBt7bQO/a2ZJQD4iakzR0prS6WD8z7AQvdEm1B5JvnyXpbkjm
3Zf0u+a/uj/j8Pl4bIjHW5KTHwnMB5Kcx/fVSZLelkx9Len6QXL2ZanuYkne9zUZfDYK5HQll+93
uEp0ZyCEL6n9mPg+bq3olEiiX0WbduSeqndasxttI7mP06zl6sBrKsqSm3KczE0YjSlnbHWbCDcg
BiBAJqPc0zQ1bUPPmrZ0Mbt3VZFfNRO8nEDgP5pf7724t69tni5YysmBKE40AHXzPrLhAbFEpHMT
rgFkQPeyoCoOvk78nLHEWUpMZcqH/TA5xwoPQN8GBvOPzFnAEyqhKISB8BSErOAJYyEDtsAcfRUJ
fQEF4IWylDcPCOfKZ1NUCalh6HFJdb7P9sbw1mZs09CRF3dZ0KVXllqwagr1wQxgrthapJ37KtrO
Xg6MgQ7xC0EoPIO8VYj745M02Dp1Jb4A4OjpuukDKGa5eYkTWkm8oYdCEVHD7QqZIhxgVHTmsQFZ
UYGuCFQQ7M04e0ymm+wlrrByaR2kC6MyHpik2LyjwWrDLgCJUQobA2oOoFNwGROPZ6FnpInzOrEW
W6t2eQOX8o3soHesJnNbZMnDwBN6Zbc0mPjSZdL5Da+ZBn3MWMjOBzVrK1/aT8bKujTSh5IT0Vij
x1Qrxl24QP/D3nnlxpGlWXgrjX6e0IQ3A3QDk97Qk6J7CaSYqfDexy5mCfNYW+jXwuxrvkujEiWV
ynCA1gDdBTSqRDKVGQxz7/nP+Y7fIDWFu5wxno+/0NaYOAJlw6ie9+edE9KBlDlIQwoyv57g1DP5
LfRiwiNH8XEH2HjqBnm5sNP4royyW9P3lDMz39SS8jEHdLiNI3iNTOzJfZzJ1WVryeVdpu86X13W
ij4uiJ/cUhlyhF/S6npraZTekeOLXgLqM6t2kdXenoKYRSCprJM61iF+/jEvrJOw9GrQwDHPwJ6e
dO43I2Xhl3WHwxfk2FJNZFJTcj6tBeIxxlJbJzO5AqeSj6u09s97L7iVssTlDpD2wkxBkHGoTlsU
FXYOe09uuEtUTcZWUST0nWift7Kysnw1nJVE/DA1+MKqqNiLVNU3fpmTq21VYu/08JQ+XKig4Gmu
pl5+bPutw2DZmKsaHFSpsCnl0+aN0aiziLc/Lfw2mrZaGc/zdkbeckRQCbjlQIVJMo4essAo2fti
GP0jnp+EH/DgqLV0ljC5I3EGaSirrYmfx2hzzUU2UJEToLoFN0EBYD9umGx6sX4Y/UUKR2cqR+4J
Zu5+St/uZW9sqyRdJgYxNQ00tPdgUjhnSj4PvKQC7E/96DAo3aQBF+kkEENYYnfWWg6MdOLa6mVq
CPsDN7OW8WLJCNNplBUNDwCVWx4gsk8yGCD3EpwF8NPbagyWkqXeNLlz592g1R40JosT0+umrcwC
PEjN+1EqmRZ6w9wqMgDsHNUKL1J0lcfqceAZx1GoXJkYFrMuuFYzgp/4EPP6uCxPKha6LCZXcQg4
IU0OXaefBp3yARozZifrtnP5mH1WHaPWXlT61LNicM8EBe1Wu5XLYElc6574YjuFn9kZFeKC9FCl
sxi9eJIXyt7q2iu9CD+iXNOR2trbUgJfGzT7tEPTUkIaFhJzOXrDg2WTnop4YKaC0I0vBGiLtPU1
btmOecea5Vy2jbu8KlYIlQ81hYYTI80/MN/LM73jqQoFGeYPwCDcxg3lx4PPHsEth7MEssUkBd89
YSFFknLKSPJ9QYlTgojKCNRjBGK2N0qq3mUmBI7U1ujPdfTjMR8udG4NDdSRMck/mjFAuzAkcVc7
2XEPa4y2SFgwieIswNzd1yHFrz4hwpkCQ8nIHAw6TIXRyOIahbj4kGDVz4t2pZrpReL0JxIrxYlr
xmCI3GybQMuY8sz92OCwR96xqIrIqWSx/HRiOcGGx9S/GtSHT55FYJbfm/jRepF+e+T3+IOfpA+M
igbNDkRRLHbmvOTzyM95Z6pERmCSMol7Aji8aB8miRNNZxpInZmhm6Jm7UX7MN8pRFQMR4OphQii
/aHECenvL7UPQzNkzIqOxsyPl/yC7UCazab+Jemm6Zg6bNgKzjjyeFCF7jUXgo6WD0TIwfeUqkR8
tGHQVyKoTqIICEGHaU2UiUSNSgsaI4nAVYoJqPxZhzRvy+CZU3xJY5ARiE/spYv/btYgYUxdgsYY
uPMtKP6jXo4ZprWRNW8JirIyB375PhL530JiDKfYH7DckciqwAT0WbEPGspSU5zJcnyHc4mdSFQc
2YW+9ttBm8LHRkXnkqfeCEkB7Ju30gP/fcNdZJLgaF5A8Y7n540aosr3jugDU6igwrrXkqTwGtQJ
nvrcAzTu5YN6XsTSSR86DM4EBqaUApiDBd1prLHtoKQENZVuUBeXKfKBB6/VVm9b9UhTGhBSFvU5
vfXg2la4qOt1l1oriUzghI0ktsEEF1+Y2QdnJNavGvtGog+6bgumh9XJ2GwkFSMEPlPyr3KsUgdz
ktfC1O4y3ZNUjHtD0NN4Y28ZEqvL0kCFxwoJ17PcJYm2hmizt902vUzU5mNRPwx6gDskFp1WVaCf
B9V1lg/KhZZZy77sb00jyFa5HNP1EzarACUpSEZnm+UNtnFcq0pY1GixREq0EaA8bu7FKDXVxrJc
aM/G3sxh0RnjuC1dQJlEiWAYhReVK/EABK7AYn+eavJ1RKiB4Vt+BSKiJO9uSuEyD7MUBOFUWTQq
1LpWDsmtBNCLajWmRIHtTZpvmKxf4kALwHhC27QInZbG+6rzUetDCIxNzVRgcPYdt2205PqyLxmI
pkGGpbXJg5U6VoAV5EIYcczNEFD/0NHxNpEACh2NvjIzbQBXbIePc9D+M1uXpZncKSWmeorMPVNf
NnZyqtoKmLyxhX2lZg+5UQHs98NNC9JOCUUzeSKY3iWbUK8eab4qeFig0Cy7muakNvEWsm7Vc3gL
1fuUIRraQHrMQmQ40xVp4XdJvGXte+iVnnh5mTczC3LBxDe8XQbjak2kNyNAJH2UW/NENtL+OB/m
RtrFZzoKYpXEl+xHT9SgKdbc60mEABMxPQbblZ0D9Kz0gJULNDcbgkrTZMUsQ1+I+I0IQsKk1W0f
OwzcFfgrNAazMRRIlkTAWRBEED7AtegC3BIJhIsUGuC9VFzFhcaZl4mmC+b9bMYaL71W4cAwwehn
Dv76eave2SE7uhhmTFewNKCzFoxMZZ1LZCFrMpGFCEfWpCRTEZfMyU2i8Y2zXkQpU+YsvkmGuNMv
ZLKWgwhd8lukCYQcplTbu55cZiYCmkrzURWBTdReNDcynIkIc9Z+C3gSfgFR3Dl7MVoU0k5e+ybD
FK/PaUdK5OjD2EsbjA1gC3JpXpcmvkQhh/hCGMlQSGQhlVhoJgbayShEFEXIKcSF8BDLPmNfRxeu
HNNcNjKArgBOQDRghRbSDEFFEMBCrmmFcINhSxdCDhRWMHZC3HHFj/isguvKSahY41eX9v5tK6cG
/iDkoQydyBaCkSmkI4WRTexH+QV4Zf7PSXagcahgqsZybg/Mejh1V1aXGED9aCKMaRGkcQuxyhCy
FYv/dO0NQBpwlaXdMC5sIXLVQu7yMMkJ+YuzmBybuoBwcq6m6XFWdyMTvq6chP74UKKhKUJMG0By
BfBs4W0mOXhfusM2gbvWCyvdqBFrUYzPV17XGYtSSHWlEO00zq1RyHgBeh4SvwOiYsA3T7zxvcn0
/4huinLy+J9VuW6ENFigXAyc05nez4zUAcbs3JhCTOwrXOg9fWdTomSQTjT1uBTioy5kSBs6IqIk
T5hhZUBI9daGEC3VpoP8GcHRqg1X3QbqzIl6F1qN1CxbndUn39OignpCDnWFMAp9cQoXO1n0QjQ1
hXyKX4GkkXnlCGG1FRIr4ZKVancmt8p01tYORZ7sRyZ+4S0Nae+4xbgNq2wkhyljzvKK69ToExZ/
rclDYpQWKizusuhluKa8paCXSB+rQ8omyJoqSatPqjr3pzgESaeM9iGOJOJndMANTsFTzME2zxvu
Zrgr88XgOQ7pZPOD4USXbpjbC1PGPBsXMB/sAXmIW8KUCmufbhwfhzi9wJp2radptK5xzLAJU+dd
RT9NmsjndZ/eyX44T8eOeyhB2mkcDZxKFdEix/avdVNX5nma7mIAPB0GGdacTH197ANRnsya0L/J
0S7nWYN2Ulr6qWuwbvcblOFI4mnNNT8zAtw0MIFuYjFO6Edlpo55sahiGiKU/sSqxLp/kCTigLPR
oMpHCZf4LskDtHCR0Apw8VHcOW1agwpOjMUFLsx/Dfp+sbd9t8t38vNP0c8/VZ8P+Z7dbfzY81JX
wY2m26qs84+hMrB4Weqq8jtd4Q9ZZj4FcF7WudY7VWNpLDNmZIyH9e3zda6qG4qFVquazAGNPzLi
s5gIfuFsMzReydYMXee1FIOp5ufRHDWywRLY1TAtyvxCHbAl9M1UExeS4HSikXG3KWXOGyo5bLPe
e8LT5FjEKHzrYVDo9HWBC07oTsEY6xrIZt5Coh/Wh48z6ZoeMaz3pnHvtdOqYtgAA3dV5B0JPlFL
2w/cMprqWCFrOhnqAOeTDT3HLGkalUFmBdRihqwGTMO99cZgPiTeJsijc5VlIpvg9ijNYJYGIcAe
TvEJYcRNWbvaSopxyEuCmKTwICvsdsNMzp+TdnN57KuTJglWacLKgM6gBGHN9QhQdAnGtrFihuEC
SaqPbC24lEbt4FjhWQ7pPnPLY68sb3U7F4scVrmRU1/QDXuBvDMzjPIUgvvACjteOMCbmINOKZdN
YcLVQHh0oK96MSfcCbWN3qdpb9+XZoxrLm5pq439D4HmnFpelGDFRbUMgnbdRsM8ANzph6LYVY/r
GR6ugkqy8k54N7oWKLApr6um4Ebv1og8ZX1RebAWdcgPqpcT6SN+XPEsJiR2baHcTsgXLDMfKo82
ENvxSww6AFynTXVBIKtlpaW4k0Tp1/SyDhTrECfPyQojXp1Jdc1duKSsrSHmCRRvQyVsOB9MThqc
EQnU8WlYHePHyUFEuyxY/Hns9mDpjHaeZtwWyY6MEyDZ+JuxY+UaBEugu1scd9RYSmt6C/AccRyN
rrpxpIS2K0zPVJecDyxV8jGcMdyiCrIujyR3vBgsFj+1r07RfB8y0gmFDY7XDRXAmvZxYYMGcpJ7
FUlZqVhhaVThSl7WTusUuHrZ9ovMqNhsGdIy5c46rVmp2jpxEjfKtrp7AQuKucfY5kspq6c0nZC2
zwKy7QkQylFdWy5n6TjckrJE7BxUaaaLI0GnZa/37pFlcmQTr6qm4RAD21YJOoQZj/k1oWeaI2xY
6PSMgv5PIG0oVwWZ1+PUzVba4HfQ/O91dkEslr1ru6HUht4ixqxNMnN6G5x1RvPU1NcaYqTtsDe9
ivMX1KcyTVWf4anhHiKt8iZGb146hY24THbBvRtk3vOQS5tMCohYtPTt9T1pCkfJL116d5iuPNr8
KuyuMzHMDc3wJPVjZiHWLMw10gHoJKPCTMYzfJ7fXf3RUcs5K2kuN2ivUt5vjdr8wOCZWb0vqL7C
M54pHE27n9OUcURqtYSbv0BQ3CeyHU9FnjuvkZAMoz1pbOAkqdwh7XOpKnp+5ZkMXnDO7okEpmtJ
rTZOH2yZ2d2rSZNvKNVEOMLUj38lvIgwujGWNo640tn99BHbZ7+/6satWnbzOAnO6JqgGJDup8Je
dU10jwhwmUbGJRQf7k1NveqC7CaIgqMsFl6appMmtWbQwwVE1OYqnXkMYCZG5jNoGiMIR32wLyon
mHScosx5N55mnyVWd55YGYO/oDtRQomUh84Jz+p85TryaTqCbZGY7dUl2Q8zWcUd4AQDYH1sgBxE
2MrZAjfhRdFrkugPrVdWRQDY9ShyK3JGHQ0Dlxmy9pGdEjI0QNIPPY3bDb17iBbYPQUNsunWSkyj
nOVcWTYlsTnw+rgyCJGlU0A3yoWnUSTE2dH5GlsTA/6sTEm3rLOLzJWonWmmxkj9dMTUsIC1G09z
FFhJNWkAi614lck9YnGqzWGumxvLxSdR1xXX55Bsu1pMebTTzusekLTZAIzI03yZGw1L7aGWQvbv
vCuSaiOf1izNqW12p0OZOZMKj/+mDuXgJCoJK3ihady0zOnKTF4DbehWprnyCv0jsRkyf8N4R/lL
doxc68z9ZDjXHQJRrY1lEgA6fsS9IdXU8Gl6t8hgLBL1YfZIdeS0HSNzFY0LpfCaqRLzr32yxOqR
L+JBo80yoXJPIpJpD5sM7SEkGEgEYZoM2yYZz/Tcp1+bpwpJuWOrbMutlUqHNA9AW1Q1S+tcvXAE
KDHAaRvU3klbHeBMHAUCqOhBVhQQLWKnLqBr/CBQgeBN2yTGFPu4GUTmS+wKKJ/lMm6LUzrqrqSO
mJkHzlHcUAXeMYLz6CvJrQwST5AI4Mf5zMEwdUGGxD8UT20Ncw3zs1u9DZJtDEcyVIyLKjLxivRD
sW08U156df5BJ2cUCQxlzOyGy7c5Z4iJC7CutrHDtSgLfCXyO8/pSJxEUpFNwzIMSHQBvDQhX2LJ
xj4pZ3f1WKx0ag41eZDnTnCmwMzsnJWrMbErcEyTOj1rBVzTF5TN3tsrUDcR2ie93p7mGaMFl/iZ
5u8puX9QBK6zq1x+XVJzEyseuOjSJmbKTMhRx3IZkmzhwxczEwKop7DkjWCCmhVVnp5dnBcBSVXV
Ro0Z8KB0AiXK8IeIi8CLIjvNewEcHWOJwSLVz5nLRrMVWNJGWroYM+YZ4S2q0GOLvCL+beMaFUGQ
l5Gb2u5myOIEs1BygWVftCiyA1AEEjXXtetBZh9bmc61XGf+EsD5e1Zi9irobxqJJUkx2hdAJG+c
80zrd7HAr4YCxKoIJGsNm3UQkNYAWmtWxydykV56AyA1JvlnNLeNQuQYUTuoEvhoCfkjFUIIWLmd
KaSRfGxwIakaDHavPygkHblpektVSCqDEFfKErG9C6r3kanUc0VIMC1aTBMU1ZJ60xwEFEJNnGEu
hJ52LQsRp+EZyVIy2MRpsZP95CEVgk8jAR8gpHMqy4O+hKxwPAp5yBJCEWM7e5br5rEhRCSa02Fv
ICu1QmDqhdTkojmRfADYTcISyKcfrPBTgo2WaREszfLSSwCktuhXqszM0EfRKoW0BfqzElIXOdaJ
E6PPyMNwaWIv3zgHs2jidYRM1gm9TPVKoNJzssUOvR9bRehqRb5xAbEKtS1EdrOq4Rr//nwUrFOh
ywmUSimUugLJrhHaXdBp1FEeTKHpDULda4XOZ0X6feKrlN2TjFzLHiNvGiFWRW872yB3HjDfcp9E
OTSEhkhm7VZFVEyFuhhI70NT1Zj/RcUsKO1oUbgfYgRJSyiTORJljFRpI1lGWhHAG5uyH76lJ3Cc
Sx42KTpNBIY2mmmGl5AzVm+jmGvKbuFp2yPok86Klkpmn+OXWRdDa84bLc1miewvY5YFQ65jZrC9
jVL0W4Ylt3oKlq1q9r2bcODsu1ga27mtOLjj85zj3pTT2vU3pYbcHbk9c8QehFpqBTK1EPA0lEs7
JJAAAg68e1qx3zQD4c+KZ//aa/6y12R/9utRqkmz3+XfbnTj5542m4oDeUuHUQrcAOGX3ebLZlMw
vjSDcYauWaphsCz4nAVhYh9g4MGsQyYwjw/1Za4CyQvCNRMaTXkMWf0hFgTYiS83nDoakBjSQPM2
meN84Smlp8cmXBx0U6/2z0T3slTIGw+og9YYK4+lXUi3TWp4p6qKJ0D3r42iP+6pbQXKtdB5IuHD
X0hjREFDdgZO+Xg0WV6koKBVNkvZNvZTGk/y9eD1s7Jyt1LKvBRg45U2hmeDvw4860qS1bVWpSdh
jA/a1qC9dN4i1rp1UcU3kkUSa9ybo8YgIjOOAN0vIb5SK1R212lK+CPHtgvVMjprB9GQIA9r3aAU
qSjVq6rjyeUm0m1ah+d2J993tOLC3+GJuzZLbzFwU8tlIj1DMwWbNrPqcY2HDx9sa2ziWl7lQ7+0
KLnocEG0NlEmt0LfV6+rPDnikXWUquq+A+Jjat5NIUkHM4M3GTSXyixNnAu/7rdW0M30sLlgJ95M
PepAMWs26562gh7+baCFw0zLKRJi7n6PY0XhWp8UHkooY/VpKcoPSlrO8PC8V4b7LDPwc4mahCKn
hoTehJ7+hN52B3BUVJp0cFrhVDC4kvzkBBskQwR3BHae7svQvGcXP7NoaLBEVYMrShsM2hu0XJkX
NDk0MTUG6VUQqTU7JW4ytdXs7FUpb9gXXxs0Qjh1f6UZ0XuvUND4er4myiNCWiRqaGks5V0ayTBl
5aJqQuqZhbkGbltPv+9FHYVKL0WmUFBhiaqKns4Kg7qnih4T/CKeF2OJke6NVtrgtCa0RuXFoIt9
VYU2WbQFDlQnAEGkMvEemhOekNcIcAMNGhpNGoOo1HDp1ggb89jNPep80T2hQHtheaOJMo4QAlaZ
PUltD/1/eIfsTNDmsvQvaZOcUY5bV3/7q8qlmD/9sZi/WrKqm2BcZMPEla1iDxdff9hdBKnHdyv/
ZoSMJ0xLpvaOfZzMSRrU+AQ9ZV069iHA7IXZHEx5swyVZCMp1nVmlheaunQDYWfVpuU0KKV1a0BV
7dtNCrXKrJ6N/7/+Jr9xlfMmLWB93E9MBNTXb7JL+4A5w9DxIMU2y05pQuXJe7sBNUV9rqjXcodl
kA0r4H30zIXL8MJsSRaJw1w0p/x6cPihDafkmNJjmyHGZ/fNbx3Fx3fwxWG0dUexVZPbGlrbF0wa
03qpb6m1Bq84Y1DJVYg+QUQpxthY640gInDH3FRR0G19cRdJOqpb2BS1bX5Z9koyz8SuMBrnjSyT
uGKgSkBUneYaRmBLNFLIybp1Dn5Lv641S3J2vTJM4KzxT4aw0qYeUrAmGi4yvz5Xza0zwK/QlAQv
UTXEmAfBEGLUmasqThuv2g1FRBIzX8miSYOWZlhVNuUaomUjEX0boa8eKSb4GD/37wYqOVS1PGCO
pHkx911KX0gwgYxaKV5zrlDowWYrm7GcP8eM0tKTudD14Zx007jhJg4WKmKNK/pBTNEUEun+tEy0
K3tIdoxVz7kHV1OmontNv2DvzR1gpHWkHVIDiwlJ/FF0krSB/iBjwZKQevoaKLIh20e4nU5MUWgS
0WySq1Sc2CDgNTpPECGpajGKC5U2FIVWlDzAiKvhAHKU5Egas7tKnXXCPWjF4P7i3mLLFO+55lmB
yQrmXebMeiswQUZ5hBfpHMPiaWmc9w29Bbks7LSEGQrM+v027skgOcMVOO5LzS3OLV+5kvOzoLAX
QwX4vuoZx5I0GjKYBQBfa+p9O/TQTO6uGrgIpvOBD4vw5tIC0M0KCwsonPNTFOCpTOcbDBdvXXTI
oJIJ6cCjQhoW1+N/hHV4WSj9siaKB2Ggx7fVq95ZZQw4Xr0LRkqogixcUVy8gVkTEMAxTO9GJduV
XXX3+FYi6bJU2q1wc1VCNTEzcj914HD+htWq2ouPGEbhaRl5Ry1eI70x1lqGnATmOApBlzX+h0Tv
Dwbynk7zUEcDUWJSRRSKUqIqtO4lR9QUQckwIhKrKQ1GPiwzkNkPGc1GNoybWeBj+2lF7ZElCpBC
UYX0/2q59+9P97zZrt7N0zqoOf8PZLEPVRPX1UumXHz18X59xS7rz3zT91/oL4fHF70a8sPf/rrb
J0E6Cyr4Iw/151MHokWyZXy5fnx8W4/v+XuvEu94182el9fNdwC6bNaB7PXB7Pz1L+zwvOcvsoJU
GVeo+GJsQ4VdwbOH1epnx+jXjsL3P+DT4fz+93zv7T8dH/F4/JSverWI/hMHwTBtJjCarEOb5dHw
+UFggc3jArCAJRs2T+J/1kF4yJq0FueiF2SvQmYsPz97Gn46Ob8+C754hc/OAjJmJgwR/scuXdXE
Z3x9CIAFGyDi2CnoDuOsH+sseB7Aseh422lgvwPviBmKA2HbJkSJV0eB4R3POYNaIIZ3lvY0JfyB
roXHo2A/n56/3Mb+zMUgW8QTmRRqmkxK8dVR4J7A8okqHxx5XA/mP+1y+NUb4/PZ8HSZvuE4WO8c
RzXIVsJDVMWv+7MrQlXfyTYERmoJuAczNPhn3RS+fxTY27/1mjDf6SQOVZP/gex5PL0+Ow4K4BXY
VRr2S1PBxSlOlh/r3oDbFLDl0y3rTScDt3/Od0zKfE5FGGI/Owyq8k43QGiqhF7lH+726JBedpw3
nwkihywL2wLCumYA93x1CBQYohxorgQeoyqH4cky/KPdH63nM/QNp4JJ35yl6Pxj80vHy/HlcRA8
fbzOPEt5WvyQV4ShKLzrtz0sufKZrHLJy7qBqeXLJQOOFsvBtmIqiH/6y2PpBzoduDFgrP7S6/OH
n5ZcFarDkwD3MY/E10+Jp2clugitCJDH9B/vXHh+Vv4fnAziNy0ufUfcAF5dEaybOAcs2QSFgJPp
R70v/F88IvhVEyDQHWSwr+6PbCPEChp/MGcdJ8yPuX58FMbeemNQmWOxi3hETbNm+PJsYEOpsON0
WEP+gKuFb/Ss/ImbAqsiYegz9a8uB24KjEK4UnCO/rDbCOsr3MmfOAaKalqqrjJI4jB8cRqIhSN4
P4tzQMSCftQFtCViSm+9HIRor3Hx02XjMOR5dTkwvoNkqKgy9wSOF+u0H+2SeH5EvPlByfpQDCpJ
eQkf6+ujwPoZkD35dw4Py6rHxcSPtY14PApf5+D+8FXBdoq9FMT+xwyc8rXEoDKy1R3S7ZCDyMT9
/rPhdyytPgmYsBPj/aN0GRyqbymcv/YNL5rd119/1uueMoO/4Dcfv1EomU9/9y/K5t9f7VwfNcXP
vviiMX7+488f8Ou/+ptv6uUPV8Gh3JUP/vD4cYfnt3mySxA/r3fVa0X1eZ/0yxv5Sn/9dC/43uv+
3iquX5d5f9dfs9qF+5//IU0Cf1e+/hzPW963fo7l8D//VUrHGflO6TLLy9eyI+fw0z7irX/N4hD+
/NOXn+Bpbf7Wl57syl067F4fnWfd/M2v/ZvMrzf+fidZWWV76T8/7H7+RyjdH5I8/vmnL5Rfatos
sbV/64e5HHeUB8Mw419qUSQnTQ7lwXt54U9RYPZ0L3/2zfnE7zpxfwMR/MbDtjq0h1fX9S+bnLce
pbNvm3HYOrz1lTc//3c1Sic7b4Agxy8ho8wsennZz44+s4m3/lW/4Sp649G/Pny/wOaNL//9+M0b
X/x+F7+6VTyfODyE33rML7Mk84aX1/n0+3zUZ9/62lecK1+/7UfF5a0v/VvJ/u8e7289rz8ND79+
ir8MBb/1Y6+XKOI7HuLDrvz7/wIAAP//</cx:binary>
              </cx:geoCache>
            </cx:geography>
          </cx:layoutPr>
        </cx:series>
      </cx:plotAreaRegion>
    </cx:plotArea>
    <cx:legend pos="r" align="min" overlay="0"/>
  </cx:chart>
</cx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496">
  <cs:axisTitle>
    <cs:lnRef idx="0"/>
    <cs:fillRef idx="0"/>
    <cs:effectRef idx="0"/>
    <cs:fontRef idx="minor">
      <a:schemeClr val="lt1">
        <a:lumMod val="95000"/>
      </a:schemeClr>
    </cs:fontRef>
    <cs:defRPr sz="900"/>
  </cs:axisTitle>
  <cs:categoryAxis>
    <cs:lnRef idx="0"/>
    <cs:fillRef idx="0"/>
    <cs:effectRef idx="0"/>
    <cs:fontRef idx="minor">
      <a:schemeClr val="lt1">
        <a:lumMod val="9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/>
  </cs:categoryAxis>
  <cs:chartArea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</cs:spPr>
    <cs:defRPr sz="1000"/>
  </cs:chartArea>
  <cs:dataLabel>
    <cs:lnRef idx="0"/>
    <cs:fillRef idx="0"/>
    <cs:effectRef idx="0"/>
    <cs:fontRef idx="minor">
      <a:schemeClr val="lt1">
        <a:lumMod val="95000"/>
      </a:schemeClr>
    </cs:fontRef>
    <cs:defRPr sz="85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lt1"/>
    </cs:fontRef>
    <cs:spPr>
      <a:solidFill>
        <a:schemeClr val="phClr"/>
      </a:solidFill>
      <a:ln w="3175">
        <a:solidFill>
          <a:schemeClr val="dk1">
            <a:lumMod val="65000"/>
            <a:lumOff val="35000"/>
          </a:schemeClr>
        </a:solidFill>
      </a:ln>
    </cs:spPr>
  </cs:dataPoint>
  <cs:dataPoint3D>
    <cs:lnRef idx="0"/>
    <cs:fillRef idx="0">
      <cs:styleClr val="auto"/>
    </cs:fillRef>
    <cs:effectRef idx="0"/>
    <cs:fontRef idx="minor">
      <a:schemeClr val="lt1"/>
    </cs:fontRef>
    <cs:spPr>
      <a:solidFill>
        <a:schemeClr val="phClr"/>
      </a:solidFill>
    </cs:spPr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lt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lt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9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lt1"/>
    </cs:fontRef>
    <cs:spPr>
      <a:ln>
        <a:solidFill>
          <a:schemeClr val="lt1">
            <a:lumMod val="95000"/>
            <a:alpha val="10000"/>
            <a:lumOff val="10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lt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95000"/>
      </a:schemeClr>
    </cs:fontRef>
    <cs:defRPr sz="9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lt1">
        <a:lumMod val="9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lt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lt1">
        <a:lumMod val="95000"/>
      </a:schemeClr>
    </cs:fontRef>
    <cs:defRPr sz="9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95000"/>
      </a:schemeClr>
    </cs:fontRef>
    <cs:defRPr sz="900"/>
  </cs:valueAxis>
  <cs:wall>
    <cs:lnRef idx="0"/>
    <cs:fillRef idx="0"/>
    <cs:effectRef idx="0"/>
    <cs:fontRef idx="minor">
      <a:schemeClr val="lt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49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tx1">
        <a:lumMod val="65000"/>
        <a:lumOff val="35000"/>
      </a:schemeClr>
    </cs:fontRef>
    <cs:defRPr sz="85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3175">
        <a:solidFill>
          <a:schemeClr val="bg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chart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600-000000000000}">
  <sheetPr>
    <tabColor indexed="60"/>
  </sheetPr>
  <sheetViews>
    <sheetView zoomScale="90" workbookViewId="0"/>
  </sheetViews>
  <pageMargins left="0.75" right="0.75" top="1" bottom="1" header="0.5" footer="0.5"/>
  <pageSetup paperSize="9" orientation="landscape" horizontalDpi="300" verticalDpi="300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64B95C7B-E7C6-45C6-9153-30D486842E98}">
  <sheetPr/>
  <sheetViews>
    <sheetView zoomScale="73" workbookViewId="0" zoomToFit="1"/>
  </sheetViews>
  <pageMargins left="0.7" right="0.7" top="0.75" bottom="0.75" header="0.3" footer="0.3"/>
  <drawing r:id="rId1"/>
</chartsheet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microsoft.com/office/2014/relationships/chartEx" Target="../charts/chartEx1.xml"/></Relationships>
</file>

<file path=xl/drawings/_rels/drawing7.xml.rels><?xml version="1.0" encoding="UTF-8" standalone="yes"?>
<Relationships xmlns="http://schemas.openxmlformats.org/package/2006/relationships"><Relationship Id="rId1" Type="http://schemas.microsoft.com/office/2014/relationships/chartEx" Target="../charts/chartEx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346739</xdr:colOff>
      <xdr:row>17</xdr:row>
      <xdr:rowOff>38100</xdr:rowOff>
    </xdr:from>
    <xdr:ext cx="8959185" cy="468333"/>
    <xdr:sp macro="" textlink="">
      <xdr:nvSpPr>
        <xdr:cNvPr id="83969" name="Text Box 1">
          <a:extLst>
            <a:ext uri="{FF2B5EF4-FFF2-40B4-BE49-F238E27FC236}">
              <a16:creationId xmlns:a16="http://schemas.microsoft.com/office/drawing/2014/main" id="{F36EB19C-BE34-4559-B390-2E3B2AF496E3}"/>
            </a:ext>
          </a:extLst>
        </xdr:cNvPr>
        <xdr:cNvSpPr txBox="1">
          <a:spLocks noChangeArrowheads="1"/>
        </xdr:cNvSpPr>
      </xdr:nvSpPr>
      <xdr:spPr bwMode="auto">
        <a:xfrm>
          <a:off x="346739" y="3838575"/>
          <a:ext cx="8959185" cy="468333"/>
        </a:xfrm>
        <a:prstGeom prst="rect">
          <a:avLst/>
        </a:prstGeom>
        <a:noFill/>
        <a:ln>
          <a:noFill/>
        </a:ln>
        <a:effectLst/>
      </xdr:spPr>
      <xdr:txBody>
        <a:bodyPr wrap="square" lIns="27432" tIns="32004" rIns="27432" bIns="0" anchor="t" upright="1">
          <a:spAutoFit/>
        </a:bodyPr>
        <a:lstStyle/>
        <a:p>
          <a:pPr algn="ctr" rtl="0">
            <a:lnSpc>
              <a:spcPts val="1700"/>
            </a:lnSpc>
            <a:defRPr sz="1000"/>
          </a:pPr>
          <a:r>
            <a:rPr lang="hu-HU" sz="1600" b="1" i="0" u="none" strike="noStrike" baseline="0">
              <a:solidFill>
                <a:srgbClr val="000000"/>
              </a:solidFill>
              <a:latin typeface="Arial"/>
              <a:cs typeface="Arial"/>
            </a:rPr>
            <a:t>Mentse "másként" , és lesz Önnek egy segítsége a betakarítási eredmények és</a:t>
          </a:r>
        </a:p>
        <a:p>
          <a:pPr algn="ctr" rtl="0">
            <a:lnSpc>
              <a:spcPts val="1700"/>
            </a:lnSpc>
            <a:defRPr sz="1000"/>
          </a:pPr>
          <a:r>
            <a:rPr lang="hu-HU" sz="1600" b="1" i="0" u="none" strike="noStrike" baseline="0">
              <a:solidFill>
                <a:srgbClr val="000000"/>
              </a:solidFill>
              <a:latin typeface="Arial"/>
              <a:cs typeface="Arial"/>
            </a:rPr>
            <a:t>jövedelmezőség becsléséhez!</a:t>
          </a:r>
        </a:p>
      </xdr:txBody>
    </xdr:sp>
    <xdr:clientData/>
  </xdr:oneCellAnchor>
  <xdr:twoCellAnchor editAs="oneCell">
    <xdr:from>
      <xdr:col>1</xdr:col>
      <xdr:colOff>514350</xdr:colOff>
      <xdr:row>16</xdr:row>
      <xdr:rowOff>133350</xdr:rowOff>
    </xdr:from>
    <xdr:to>
      <xdr:col>1</xdr:col>
      <xdr:colOff>590550</xdr:colOff>
      <xdr:row>18</xdr:row>
      <xdr:rowOff>0</xdr:rowOff>
    </xdr:to>
    <xdr:sp macro="" textlink="">
      <xdr:nvSpPr>
        <xdr:cNvPr id="1026" name="Text Box 2">
          <a:extLst>
            <a:ext uri="{FF2B5EF4-FFF2-40B4-BE49-F238E27FC236}">
              <a16:creationId xmlns:a16="http://schemas.microsoft.com/office/drawing/2014/main" id="{08CBCD7E-2F64-49E9-9DB9-5B255C18F94B}"/>
            </a:ext>
          </a:extLst>
        </xdr:cNvPr>
        <xdr:cNvSpPr txBox="1">
          <a:spLocks noChangeArrowheads="1"/>
        </xdr:cNvSpPr>
      </xdr:nvSpPr>
      <xdr:spPr bwMode="auto">
        <a:xfrm>
          <a:off x="1123950" y="37719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0</xdr:col>
      <xdr:colOff>342900</xdr:colOff>
      <xdr:row>8</xdr:row>
      <xdr:rowOff>114300</xdr:rowOff>
    </xdr:from>
    <xdr:ext cx="9201150" cy="1282146"/>
    <xdr:sp macro="" textlink="">
      <xdr:nvSpPr>
        <xdr:cNvPr id="2" name="Szövegdoboz 1">
          <a:extLst>
            <a:ext uri="{FF2B5EF4-FFF2-40B4-BE49-F238E27FC236}">
              <a16:creationId xmlns:a16="http://schemas.microsoft.com/office/drawing/2014/main" id="{7E674259-089A-4759-A431-903574B7DB7D}"/>
            </a:ext>
          </a:extLst>
        </xdr:cNvPr>
        <xdr:cNvSpPr txBox="1"/>
      </xdr:nvSpPr>
      <xdr:spPr>
        <a:xfrm>
          <a:off x="342900" y="2457450"/>
          <a:ext cx="9201150" cy="128214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hu-HU" sz="1600" b="1"/>
            <a:t>Termésbecslés:</a:t>
          </a:r>
        </a:p>
        <a:p>
          <a:r>
            <a:rPr lang="hu-HU" sz="1200" b="0"/>
            <a:t>A "Termésbeslés" ablakban elvégezhető a várható termés megállapítása.</a:t>
          </a:r>
        </a:p>
        <a:p>
          <a:r>
            <a:rPr lang="hu-HU" sz="1200" b="0"/>
            <a:t>Kellő mintaszm</a:t>
          </a:r>
          <a:r>
            <a:rPr lang="hu-HU" sz="1200" b="0" baseline="0"/>
            <a:t> mellett lehet jó megközelítést kapni.</a:t>
          </a:r>
        </a:p>
        <a:p>
          <a:r>
            <a:rPr lang="hu-HU" sz="1200" b="0" baseline="0"/>
            <a:t>A "kellő mintaszám" attól is függ, hogy mekkora a tábla, és milyen homogén az állomány.</a:t>
          </a:r>
        </a:p>
        <a:p>
          <a:r>
            <a:rPr lang="hu-HU" sz="1200" b="0" baseline="0"/>
            <a:t>A kisebb táblákból is célszerű legalább 3 mintát szedni, de a nagyobbakból is legalább 10 ha-ként célszerű a mintavétel.</a:t>
          </a:r>
        </a:p>
        <a:p>
          <a:r>
            <a:rPr lang="hu-HU" sz="1200" b="0" baseline="0"/>
            <a:t>Takarékoskodni akkor lehet, ha a gazda bejárta a táblát és tudja, hogy mely terméstartományokba mekkora területek esnek.</a:t>
          </a:r>
          <a:endParaRPr lang="hu-HU" sz="1200" b="0"/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342900</xdr:colOff>
      <xdr:row>2</xdr:row>
      <xdr:rowOff>0</xdr:rowOff>
    </xdr:from>
    <xdr:ext cx="3449727" cy="1098762"/>
    <xdr:sp macro="" textlink="">
      <xdr:nvSpPr>
        <xdr:cNvPr id="82945" name="Text Box 1">
          <a:extLst>
            <a:ext uri="{FF2B5EF4-FFF2-40B4-BE49-F238E27FC236}">
              <a16:creationId xmlns:a16="http://schemas.microsoft.com/office/drawing/2014/main" id="{689E6DD8-FB55-4E7C-A0E4-79B73C996916}"/>
            </a:ext>
          </a:extLst>
        </xdr:cNvPr>
        <xdr:cNvSpPr txBox="1">
          <a:spLocks noChangeArrowheads="1"/>
        </xdr:cNvSpPr>
      </xdr:nvSpPr>
      <xdr:spPr bwMode="auto">
        <a:xfrm>
          <a:off x="4867275" y="514350"/>
          <a:ext cx="3449727" cy="1098762"/>
        </a:xfrm>
        <a:prstGeom prst="rect">
          <a:avLst/>
        </a:prstGeom>
        <a:solidFill>
          <a:srgbClr val="FFFF99"/>
        </a:solidFill>
        <a:ln w="9525" algn="ctr">
          <a:solidFill>
            <a:srgbClr val="000000"/>
          </a:solidFill>
          <a:miter lim="800000"/>
          <a:headEnd/>
          <a:tailEnd/>
        </a:ln>
        <a:effectLst/>
      </xdr:spPr>
      <xdr:txBody>
        <a:bodyPr wrap="none" lIns="36576" tIns="36576" rIns="0" bIns="0" anchor="t" upright="1">
          <a:spAutoFit/>
        </a:bodyPr>
        <a:lstStyle/>
        <a:p>
          <a:pPr algn="l" rtl="0">
            <a:defRPr sz="1000"/>
          </a:pPr>
          <a:r>
            <a:rPr lang="hu-HU" sz="1800" b="1" i="0" u="none" strike="noStrike" baseline="0">
              <a:solidFill>
                <a:srgbClr val="000000"/>
              </a:solidFill>
              <a:latin typeface="Arial"/>
              <a:cs typeface="Arial"/>
            </a:rPr>
            <a:t>Saját adatait írja a C oszlop</a:t>
          </a:r>
        </a:p>
        <a:p>
          <a:pPr algn="l" rtl="0">
            <a:defRPr sz="1000"/>
          </a:pPr>
          <a:r>
            <a:rPr lang="hu-HU" sz="1800" b="1" i="0" u="none" strike="noStrike" baseline="0">
              <a:solidFill>
                <a:srgbClr val="000000"/>
              </a:solidFill>
              <a:latin typeface="Arial"/>
              <a:cs typeface="Arial"/>
            </a:rPr>
            <a:t> megfelelő cellájába, majd</a:t>
          </a:r>
        </a:p>
        <a:p>
          <a:pPr algn="l" rtl="0">
            <a:defRPr sz="1000"/>
          </a:pPr>
          <a:r>
            <a:rPr lang="hu-HU" sz="1800" b="1" i="0" u="none" strike="noStrike" baseline="0">
              <a:solidFill>
                <a:srgbClr val="000000"/>
              </a:solidFill>
              <a:latin typeface="Arial"/>
              <a:cs typeface="Arial"/>
            </a:rPr>
            <a:t> kattintson az "Eredménytábla"</a:t>
          </a:r>
        </a:p>
        <a:p>
          <a:pPr algn="l" rtl="0">
            <a:defRPr sz="1000"/>
          </a:pPr>
          <a:r>
            <a:rPr lang="hu-HU" sz="1800" b="1" i="0" u="none" strike="noStrike" baseline="0">
              <a:solidFill>
                <a:srgbClr val="000000"/>
              </a:solidFill>
              <a:latin typeface="Arial"/>
              <a:cs typeface="Arial"/>
            </a:rPr>
            <a:t>vagy a "Diagram" lapfülre!</a:t>
          </a:r>
        </a:p>
      </xdr:txBody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207500" cy="5609167"/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0D2133B7-6D82-4D79-99B2-9BDA2C97BC8C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228600</xdr:colOff>
      <xdr:row>1</xdr:row>
      <xdr:rowOff>19050</xdr:rowOff>
    </xdr:from>
    <xdr:to>
      <xdr:col>13</xdr:col>
      <xdr:colOff>151724</xdr:colOff>
      <xdr:row>24</xdr:row>
      <xdr:rowOff>104299</xdr:rowOff>
    </xdr:to>
    <xdr:pic>
      <xdr:nvPicPr>
        <xdr:cNvPr id="3" name="Kép 2">
          <a:extLst>
            <a:ext uri="{FF2B5EF4-FFF2-40B4-BE49-F238E27FC236}">
              <a16:creationId xmlns:a16="http://schemas.microsoft.com/office/drawing/2014/main" id="{3CC59EF2-7E64-4DCB-B175-D83AA1DBDE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667000" y="180975"/>
          <a:ext cx="5409524" cy="38095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290137" cy="6067295"/>
    <mc:AlternateContent xmlns:mc="http://schemas.openxmlformats.org/markup-compatibility/2006">
      <mc:Choice xmlns:cx4="http://schemas.microsoft.com/office/drawing/2016/5/10/chartex" Requires="cx4">
        <xdr:graphicFrame macro="">
          <xdr:nvGraphicFramePr>
            <xdr:cNvPr id="2" name="Diagram 1">
              <a:extLst>
                <a:ext uri="{FF2B5EF4-FFF2-40B4-BE49-F238E27FC236}">
                  <a16:creationId xmlns:a16="http://schemas.microsoft.com/office/drawing/2014/main" id="{F69E988E-533C-4478-80F9-44EB2D5A1C92}"/>
                </a:ext>
              </a:extLst>
            </xdr:cNvPr>
            <xdr:cNvGraphicFramePr>
              <a:graphicFrameLocks/>
            </xdr:cNvGraphicFramePr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1"/>
            </a:graphicData>
          </a:graphic>
        </xdr:graphicFrame>
      </mc:Choice>
      <mc:Fallback>
        <xdr:graphicFrame macro="">
          <xdr:nvGraphicFramePr>
            <xdr:cNvPr id="0" name=""/>
            <xdr:cNvGraphicFramePr/>
          </xdr:nvGraphicFramePr>
          <xdr:xfrm>
            <a:off x="0" y="0"/>
            <a:ext cx="0" cy="0"/>
          </xdr:xfrm>
          <a:graphic>
            <a:graphicData uri="http://schemas.openxmlformats.org/drawingml/2006/chart">
              <c:chart xmlns:c="http://schemas.openxmlformats.org/drawingml/2006/chart" xmlns:r="http://schemas.openxmlformats.org/officeDocument/2006/relationships" r:id="rId2"/>
            </a:graphicData>
          </a:graphic>
        </xdr:graphicFrame>
      </mc:Fallback>
    </mc:AlternateContent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</cdr:x>
      <cdr:y>0</cdr:y>
    </cdr:from>
    <cdr:to>
      <cdr:x>1</cdr:x>
      <cdr:y>1</cdr:y>
    </cdr:to>
    <cdr:sp macro="" textlink="">
      <cdr:nvSpPr>
        <cdr:cNvPr id="2" name="Téglalap 1">
          <a:extLst xmlns:a="http://schemas.openxmlformats.org/drawingml/2006/main">
            <a:ext uri="{FF2B5EF4-FFF2-40B4-BE49-F238E27FC236}">
              <a16:creationId xmlns:a16="http://schemas.microsoft.com/office/drawing/2014/main" id="{EE282640-EB46-4480-B1AB-3D31EB341D5E}"/>
            </a:ext>
          </a:extLst>
        </cdr:cNvPr>
        <cdr:cNvSpPr>
          <a:spLocks xmlns:a="http://schemas.openxmlformats.org/drawingml/2006/main" noTextEdit="1"/>
        </cdr:cNvSpPr>
      </cdr:nvSpPr>
      <cdr:spPr>
        <a:xfrm xmlns:a="http://schemas.openxmlformats.org/drawingml/2006/main">
          <a:off x="0" y="0"/>
          <a:ext cx="9290137" cy="6067295"/>
        </a:xfrm>
        <a:prstGeom xmlns:a="http://schemas.openxmlformats.org/drawingml/2006/main" prst="rect">
          <a:avLst/>
        </a:prstGeom>
        <a:solidFill xmlns:a="http://schemas.openxmlformats.org/drawingml/2006/main">
          <a:prstClr val="white"/>
        </a:solidFill>
        <a:ln xmlns:a="http://schemas.openxmlformats.org/drawingml/2006/main" w="1">
          <a:solidFill>
            <a:prstClr val="green"/>
          </a:solidFill>
        </a:ln>
      </cdr:spPr>
      <cdr:txBody>
        <a:bodyPr xmlns:a="http://schemas.openxmlformats.org/drawingml/2006/main" vertOverflow="clip" horzOverflow="clip"/>
        <a:lstStyle xmlns:a="http://schemas.openxmlformats.org/drawingml/2006/main"/>
        <a:p xmlns:a="http://schemas.openxmlformats.org/drawingml/2006/main">
          <a:r>
            <a:rPr lang="hu-HU" sz="1100"/>
            <a:t>Ez a diagram nem érhető el az Excel ezen verziójában.
Ha szerkeszti ezt az alakzatot, vagy más formátumba menti a munkafüzetet, azzal végleg tönkreteszi a diagramot.</a:t>
          </a: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495300</xdr:colOff>
      <xdr:row>6</xdr:row>
      <xdr:rowOff>90487</xdr:rowOff>
    </xdr:from>
    <xdr:to>
      <xdr:col>12</xdr:col>
      <xdr:colOff>190500</xdr:colOff>
      <xdr:row>20</xdr:row>
      <xdr:rowOff>33337</xdr:rowOff>
    </xdr:to>
    <mc:AlternateContent xmlns:mc="http://schemas.openxmlformats.org/markup-compatibility/2006">
      <mc:Choice xmlns:cx4="http://schemas.microsoft.com/office/drawing/2016/5/10/chartex" Requires="cx4">
        <xdr:graphicFrame macro="">
          <xdr:nvGraphicFramePr>
            <xdr:cNvPr id="6" name="Diagram 5">
              <a:extLst>
                <a:ext uri="{FF2B5EF4-FFF2-40B4-BE49-F238E27FC236}">
                  <a16:creationId xmlns:a16="http://schemas.microsoft.com/office/drawing/2014/main" id="{54A03A4D-A58F-4478-87F0-1D63D7AB09E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1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3990975" y="1214437"/>
              <a:ext cx="4572000" cy="274320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hu-HU" sz="1100"/>
                <a:t>Ez a diagram nem érhető el az Excel ezen verziójában.
Ha szerkeszti ezt az alakzatot, vagy más formátumba menti a munkafüzetet, azzal végleg tönkreteszi a diagramot.</a:t>
              </a:r>
            </a:p>
          </xdr:txBody>
        </xdr:sp>
      </mc:Fallback>
    </mc:AlternateContent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D&#233;nes\SkyDrive\1A_Kukklub_Dolgoz\Kukklub_2014_0301\Iratt&#225;r\&#193;ltal&#225;nosmg\Statisztik&#225;k\Stat_2019\VSZT_19.1.3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rszágos"/>
      <sheetName val="Megyei betakarítás"/>
      <sheetName val="Munka1"/>
      <sheetName val="Megyei vetés, talajelőkészítés"/>
    </sheetNames>
    <sheetDataSet>
      <sheetData sheetId="0"/>
      <sheetData sheetId="1"/>
      <sheetData sheetId="2">
        <row r="1">
          <cell r="A1" t="str">
            <v>megye</v>
          </cell>
          <cell r="B1" t="str">
            <v>kg/ha</v>
          </cell>
        </row>
        <row r="2">
          <cell r="A2" t="str">
            <v>Pest megye</v>
          </cell>
          <cell r="B2">
            <v>7800</v>
          </cell>
        </row>
        <row r="3">
          <cell r="A3" t="str">
            <v>Fejér</v>
          </cell>
          <cell r="B3">
            <v>8514</v>
          </cell>
        </row>
        <row r="4">
          <cell r="A4" t="str">
            <v>Komárom-Esztergom</v>
          </cell>
          <cell r="B4">
            <v>7900</v>
          </cell>
        </row>
        <row r="5">
          <cell r="A5" t="str">
            <v>Veszprém</v>
          </cell>
          <cell r="B5">
            <v>7079</v>
          </cell>
        </row>
        <row r="6">
          <cell r="A6" t="str">
            <v>Győr-Moson-Sopron</v>
          </cell>
          <cell r="B6">
            <v>6350</v>
          </cell>
        </row>
        <row r="7">
          <cell r="A7" t="str">
            <v>Vas megye</v>
          </cell>
          <cell r="B7">
            <v>8300</v>
          </cell>
        </row>
        <row r="8">
          <cell r="A8" t="str">
            <v>Zala</v>
          </cell>
          <cell r="B8">
            <v>8478</v>
          </cell>
        </row>
        <row r="9">
          <cell r="A9" t="str">
            <v>Baranya</v>
          </cell>
          <cell r="B9">
            <v>8960</v>
          </cell>
        </row>
        <row r="10">
          <cell r="A10" t="str">
            <v>Somogy</v>
          </cell>
          <cell r="B10">
            <v>9000</v>
          </cell>
        </row>
        <row r="11">
          <cell r="A11" t="str">
            <v>Tolna megye</v>
          </cell>
          <cell r="B11">
            <v>9036</v>
          </cell>
        </row>
        <row r="12">
          <cell r="A12" t="str">
            <v>Borsod-Abaúj-Zemplén</v>
          </cell>
          <cell r="B12">
            <v>8400</v>
          </cell>
        </row>
        <row r="13">
          <cell r="A13" t="str">
            <v>Heves megye</v>
          </cell>
          <cell r="B13">
            <v>7100</v>
          </cell>
        </row>
        <row r="14">
          <cell r="A14" t="str">
            <v>Nógrád</v>
          </cell>
          <cell r="B14">
            <v>6834</v>
          </cell>
        </row>
        <row r="15">
          <cell r="A15" t="str">
            <v>Hajdú-Bihar</v>
          </cell>
          <cell r="B15">
            <v>8412</v>
          </cell>
        </row>
        <row r="16">
          <cell r="A16" t="str">
            <v>Jász-Nagykun-Szolnok</v>
          </cell>
          <cell r="B16">
            <v>6726</v>
          </cell>
        </row>
        <row r="17">
          <cell r="A17" t="str">
            <v>Szabolcs-Szatmár-Bereg</v>
          </cell>
          <cell r="B17">
            <v>7709</v>
          </cell>
        </row>
        <row r="18">
          <cell r="A18" t="str">
            <v>Bács-Kiskun</v>
          </cell>
          <cell r="B18">
            <v>7935</v>
          </cell>
        </row>
        <row r="19">
          <cell r="A19" t="str">
            <v>Békés</v>
          </cell>
          <cell r="B19">
            <v>7300</v>
          </cell>
        </row>
        <row r="20">
          <cell r="A20" t="str">
            <v>Csongrád</v>
          </cell>
          <cell r="B20">
            <v>8000</v>
          </cell>
        </row>
      </sheetData>
      <sheetData sheetId="3"/>
    </sheetDataSet>
  </externalBook>
</externalLink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410000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 cap="flat" cmpd="sng" algn="ctr">
              <a:solidFill>
                <a:srgbClr xmlns:mc="http://schemas.openxmlformats.org/markup-compatibility/2006" val="400000" mc:Ignorable="a14" a14:legacySpreadsheetColorIndex="64"/>
              </a:solidFill>
              <a:prstDash val="solid"/>
              <a:round/>
              <a:headEnd type="none" w="med" len="med"/>
              <a:tailEnd type="none" w="med" len="med"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wrap="none" lIns="18288" tIns="0" rIns="0" bIns="0" upright="1">
        <a:spAutoFit/>
      </a:bodyPr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410000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 cap="flat" cmpd="sng" algn="ctr">
              <a:solidFill>
                <a:srgbClr xmlns:mc="http://schemas.openxmlformats.org/markup-compatibility/2006" val="400000" mc:Ignorable="a14" a14:legacySpreadsheetColorIndex="64"/>
              </a:solidFill>
              <a:prstDash val="solid"/>
              <a:round/>
              <a:headEnd type="none" w="med" len="med"/>
              <a:tailEnd type="none" w="med" len="med"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wrap="none" lIns="18288" tIns="0" rIns="0" bIns="0" upright="1">
        <a:spAutoFit/>
      </a:bodyPr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31"/>
  </sheetPr>
  <dimension ref="A1:L12"/>
  <sheetViews>
    <sheetView tabSelected="1" workbookViewId="0">
      <selection activeCell="C16" sqref="C16"/>
    </sheetView>
  </sheetViews>
  <sheetFormatPr defaultRowHeight="12.75" x14ac:dyDescent="0.2"/>
  <sheetData>
    <row r="1" spans="1:12" s="11" customFormat="1" ht="39" x14ac:dyDescent="0.25">
      <c r="A1" s="13" t="s">
        <v>46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</row>
    <row r="2" spans="1:12" s="12" customFormat="1" x14ac:dyDescent="0.2">
      <c r="A2" s="12" t="s">
        <v>32</v>
      </c>
    </row>
    <row r="3" spans="1:12" s="10" customFormat="1" ht="18" x14ac:dyDescent="0.25">
      <c r="A3" s="10" t="s">
        <v>44</v>
      </c>
    </row>
    <row r="4" spans="1:12" x14ac:dyDescent="0.2">
      <c r="A4">
        <v>1</v>
      </c>
      <c r="B4" t="s">
        <v>45</v>
      </c>
    </row>
    <row r="5" spans="1:12" x14ac:dyDescent="0.2">
      <c r="A5">
        <v>2</v>
      </c>
      <c r="B5" t="s">
        <v>29</v>
      </c>
    </row>
    <row r="6" spans="1:12" x14ac:dyDescent="0.2">
      <c r="A6">
        <v>3</v>
      </c>
      <c r="B6" t="s">
        <v>30</v>
      </c>
    </row>
    <row r="7" spans="1:12" ht="63.75" x14ac:dyDescent="0.2">
      <c r="B7" s="9" t="s">
        <v>38</v>
      </c>
      <c r="C7" s="9"/>
      <c r="D7" s="9"/>
      <c r="E7" s="9"/>
      <c r="F7" s="9"/>
      <c r="G7" s="9"/>
      <c r="H7" s="9"/>
      <c r="I7" t="s">
        <v>31</v>
      </c>
    </row>
    <row r="8" spans="1:12" x14ac:dyDescent="0.2">
      <c r="B8" s="9"/>
      <c r="C8" s="9"/>
      <c r="D8" s="9"/>
      <c r="E8" s="9"/>
      <c r="F8" s="9"/>
      <c r="G8" s="9"/>
      <c r="H8" s="9"/>
    </row>
    <row r="9" spans="1:12" x14ac:dyDescent="0.2">
      <c r="B9" s="9"/>
      <c r="C9" s="9"/>
      <c r="D9" s="9"/>
      <c r="E9" s="9"/>
      <c r="F9" s="9"/>
      <c r="G9" s="9"/>
      <c r="H9" s="9"/>
    </row>
    <row r="10" spans="1:12" x14ac:dyDescent="0.2">
      <c r="B10" s="9"/>
      <c r="C10" s="9"/>
      <c r="D10" s="9"/>
      <c r="E10" s="9"/>
      <c r="F10" s="9"/>
      <c r="G10" s="9"/>
      <c r="H10" s="9"/>
    </row>
    <row r="11" spans="1:12" x14ac:dyDescent="0.2">
      <c r="B11" s="9"/>
      <c r="C11" s="9"/>
      <c r="D11" s="9"/>
      <c r="E11" s="9"/>
      <c r="F11" s="9"/>
      <c r="G11" s="9"/>
      <c r="H11" s="9"/>
    </row>
    <row r="12" spans="1:12" x14ac:dyDescent="0.2">
      <c r="B12" s="9"/>
      <c r="C12" s="9"/>
      <c r="D12" s="9"/>
      <c r="E12" s="9"/>
      <c r="F12" s="9"/>
      <c r="G12" s="9"/>
      <c r="H12" s="9"/>
    </row>
  </sheetData>
  <phoneticPr fontId="5" type="noConversion"/>
  <pageMargins left="0.75" right="0.75" top="1" bottom="1" header="0.5" footer="0.5"/>
  <pageSetup paperSize="9" orientation="portrait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77"/>
  <sheetViews>
    <sheetView workbookViewId="0">
      <selection activeCell="A19" sqref="A19"/>
    </sheetView>
  </sheetViews>
  <sheetFormatPr defaultRowHeight="12.75" x14ac:dyDescent="0.2"/>
  <cols>
    <col min="1" max="1" width="34.85546875" style="44" bestFit="1" customWidth="1"/>
    <col min="2" max="2" width="23.7109375" style="44" bestFit="1" customWidth="1"/>
  </cols>
  <sheetData>
    <row r="1" spans="1:2" ht="15" x14ac:dyDescent="0.2">
      <c r="A1" s="42" t="s">
        <v>50</v>
      </c>
      <c r="B1" s="42" t="s">
        <v>51</v>
      </c>
    </row>
    <row r="2" spans="1:2" ht="15" x14ac:dyDescent="0.2">
      <c r="A2" s="42" t="s">
        <v>52</v>
      </c>
      <c r="B2" s="42" t="s">
        <v>53</v>
      </c>
    </row>
    <row r="3" spans="1:2" ht="15" x14ac:dyDescent="0.2">
      <c r="A3" s="42" t="s">
        <v>54</v>
      </c>
      <c r="B3" s="42" t="s">
        <v>55</v>
      </c>
    </row>
    <row r="4" spans="1:2" ht="15" x14ac:dyDescent="0.2">
      <c r="A4" s="42" t="s">
        <v>56</v>
      </c>
      <c r="B4" s="42" t="s">
        <v>57</v>
      </c>
    </row>
    <row r="5" spans="1:2" ht="15" x14ac:dyDescent="0.2">
      <c r="A5" s="42" t="s">
        <v>58</v>
      </c>
      <c r="B5" s="42" t="s">
        <v>59</v>
      </c>
    </row>
    <row r="6" spans="1:2" ht="15" x14ac:dyDescent="0.2">
      <c r="A6" s="42" t="s">
        <v>60</v>
      </c>
      <c r="B6" s="42" t="s">
        <v>61</v>
      </c>
    </row>
    <row r="7" spans="1:2" ht="15" x14ac:dyDescent="0.2">
      <c r="A7" s="42" t="s">
        <v>62</v>
      </c>
      <c r="B7" s="42" t="s">
        <v>63</v>
      </c>
    </row>
    <row r="8" spans="1:2" ht="15" x14ac:dyDescent="0.2">
      <c r="A8" s="42" t="s">
        <v>64</v>
      </c>
      <c r="B8" s="42" t="s">
        <v>65</v>
      </c>
    </row>
    <row r="9" spans="1:2" ht="15" x14ac:dyDescent="0.2">
      <c r="A9" s="42" t="s">
        <v>66</v>
      </c>
      <c r="B9" s="42" t="s">
        <v>67</v>
      </c>
    </row>
    <row r="10" spans="1:2" ht="15" x14ac:dyDescent="0.2">
      <c r="A10" s="42" t="s">
        <v>68</v>
      </c>
      <c r="B10" s="42" t="s">
        <v>69</v>
      </c>
    </row>
    <row r="11" spans="1:2" ht="15" x14ac:dyDescent="0.2">
      <c r="A11" s="42" t="s">
        <v>70</v>
      </c>
      <c r="B11" s="42" t="s">
        <v>71</v>
      </c>
    </row>
    <row r="12" spans="1:2" ht="15" customHeight="1" x14ac:dyDescent="0.2">
      <c r="A12" s="42" t="s">
        <v>72</v>
      </c>
      <c r="B12" s="42"/>
    </row>
    <row r="13" spans="1:2" ht="15" x14ac:dyDescent="0.2">
      <c r="A13" s="42" t="s">
        <v>73</v>
      </c>
      <c r="B13" s="42" t="s">
        <v>74</v>
      </c>
    </row>
    <row r="14" spans="1:2" ht="15" x14ac:dyDescent="0.2">
      <c r="A14" s="42" t="s">
        <v>75</v>
      </c>
      <c r="B14" s="42" t="s">
        <v>76</v>
      </c>
    </row>
    <row r="15" spans="1:2" ht="15" x14ac:dyDescent="0.2">
      <c r="A15" s="42" t="s">
        <v>77</v>
      </c>
      <c r="B15" s="42" t="s">
        <v>78</v>
      </c>
    </row>
    <row r="16" spans="1:2" ht="15" x14ac:dyDescent="0.2">
      <c r="A16" s="42" t="s">
        <v>79</v>
      </c>
      <c r="B16" s="42" t="s">
        <v>80</v>
      </c>
    </row>
    <row r="17" spans="1:2" ht="15" x14ac:dyDescent="0.2">
      <c r="A17" s="42" t="s">
        <v>81</v>
      </c>
      <c r="B17" s="42" t="s">
        <v>82</v>
      </c>
    </row>
    <row r="18" spans="1:2" ht="15" customHeight="1" x14ac:dyDescent="0.2">
      <c r="A18" s="42" t="s">
        <v>83</v>
      </c>
      <c r="B18" s="42"/>
    </row>
    <row r="19" spans="1:2" ht="15" x14ac:dyDescent="0.2">
      <c r="A19" s="42" t="s">
        <v>84</v>
      </c>
      <c r="B19" s="42" t="s">
        <v>85</v>
      </c>
    </row>
    <row r="20" spans="1:2" ht="15" x14ac:dyDescent="0.2">
      <c r="A20" s="42" t="s">
        <v>86</v>
      </c>
      <c r="B20" s="42" t="s">
        <v>87</v>
      </c>
    </row>
    <row r="21" spans="1:2" ht="15" x14ac:dyDescent="0.2">
      <c r="A21" s="42" t="s">
        <v>88</v>
      </c>
      <c r="B21" s="42" t="s">
        <v>89</v>
      </c>
    </row>
    <row r="22" spans="1:2" ht="15" x14ac:dyDescent="0.2">
      <c r="A22" s="42" t="s">
        <v>90</v>
      </c>
      <c r="B22" s="42" t="s">
        <v>92</v>
      </c>
    </row>
    <row r="23" spans="1:2" ht="15" x14ac:dyDescent="0.2">
      <c r="A23" s="42" t="s">
        <v>91</v>
      </c>
      <c r="B23" s="42"/>
    </row>
    <row r="24" spans="1:2" ht="15" x14ac:dyDescent="0.2">
      <c r="A24" s="42" t="s">
        <v>93</v>
      </c>
      <c r="B24" s="42" t="s">
        <v>94</v>
      </c>
    </row>
    <row r="25" spans="1:2" ht="15" x14ac:dyDescent="0.2">
      <c r="A25" s="42" t="s">
        <v>95</v>
      </c>
      <c r="B25" s="42" t="s">
        <v>96</v>
      </c>
    </row>
    <row r="26" spans="1:2" ht="15" x14ac:dyDescent="0.2">
      <c r="A26" s="42" t="s">
        <v>97</v>
      </c>
      <c r="B26" s="42" t="s">
        <v>98</v>
      </c>
    </row>
    <row r="27" spans="1:2" ht="15" x14ac:dyDescent="0.2">
      <c r="A27" s="42" t="s">
        <v>99</v>
      </c>
      <c r="B27" s="42" t="s">
        <v>100</v>
      </c>
    </row>
    <row r="28" spans="1:2" ht="15" x14ac:dyDescent="0.2">
      <c r="A28" s="42" t="s">
        <v>101</v>
      </c>
      <c r="B28" s="42" t="s">
        <v>102</v>
      </c>
    </row>
    <row r="29" spans="1:2" ht="15" x14ac:dyDescent="0.2">
      <c r="A29" s="42" t="s">
        <v>103</v>
      </c>
      <c r="B29" s="42" t="s">
        <v>105</v>
      </c>
    </row>
    <row r="30" spans="1:2" ht="15" x14ac:dyDescent="0.2">
      <c r="A30" s="42" t="s">
        <v>104</v>
      </c>
      <c r="B30" s="42"/>
    </row>
    <row r="31" spans="1:2" ht="15" customHeight="1" x14ac:dyDescent="0.2">
      <c r="A31" s="42" t="s">
        <v>106</v>
      </c>
      <c r="B31" s="42"/>
    </row>
    <row r="32" spans="1:2" ht="15" x14ac:dyDescent="0.2">
      <c r="A32" s="42" t="s">
        <v>107</v>
      </c>
      <c r="B32" s="42" t="s">
        <v>108</v>
      </c>
    </row>
    <row r="33" spans="1:2" ht="15" x14ac:dyDescent="0.2">
      <c r="A33" s="42" t="s">
        <v>109</v>
      </c>
      <c r="B33" s="42" t="s">
        <v>110</v>
      </c>
    </row>
    <row r="34" spans="1:2" ht="15" x14ac:dyDescent="0.2">
      <c r="A34" s="42" t="s">
        <v>111</v>
      </c>
      <c r="B34" s="42" t="s">
        <v>112</v>
      </c>
    </row>
    <row r="35" spans="1:2" ht="15" x14ac:dyDescent="0.2">
      <c r="A35" s="42" t="s">
        <v>113</v>
      </c>
      <c r="B35" s="42" t="s">
        <v>114</v>
      </c>
    </row>
    <row r="36" spans="1:2" ht="15" x14ac:dyDescent="0.2">
      <c r="A36" s="42" t="s">
        <v>115</v>
      </c>
      <c r="B36" s="42" t="s">
        <v>116</v>
      </c>
    </row>
    <row r="37" spans="1:2" ht="15" x14ac:dyDescent="0.2">
      <c r="A37" s="42" t="s">
        <v>117</v>
      </c>
      <c r="B37" s="42" t="s">
        <v>118</v>
      </c>
    </row>
    <row r="38" spans="1:2" ht="15" x14ac:dyDescent="0.2">
      <c r="A38" s="42" t="s">
        <v>119</v>
      </c>
      <c r="B38" s="42" t="s">
        <v>120</v>
      </c>
    </row>
    <row r="39" spans="1:2" ht="15.75" x14ac:dyDescent="0.2">
      <c r="A39" s="42" t="s">
        <v>121</v>
      </c>
      <c r="B39" s="43"/>
    </row>
    <row r="40" spans="1:2" ht="15" x14ac:dyDescent="0.2">
      <c r="A40" s="42" t="s">
        <v>122</v>
      </c>
      <c r="B40" s="42" t="s">
        <v>123</v>
      </c>
    </row>
    <row r="41" spans="1:2" ht="15" x14ac:dyDescent="0.2">
      <c r="A41" s="42" t="s">
        <v>124</v>
      </c>
      <c r="B41" s="42" t="s">
        <v>125</v>
      </c>
    </row>
    <row r="42" spans="1:2" ht="15" x14ac:dyDescent="0.2">
      <c r="A42" s="42" t="s">
        <v>126</v>
      </c>
      <c r="B42" s="42" t="s">
        <v>127</v>
      </c>
    </row>
    <row r="43" spans="1:2" ht="15" x14ac:dyDescent="0.2">
      <c r="A43" s="42" t="s">
        <v>128</v>
      </c>
      <c r="B43" s="42" t="s">
        <v>129</v>
      </c>
    </row>
    <row r="44" spans="1:2" ht="15" x14ac:dyDescent="0.2">
      <c r="A44" s="42" t="s">
        <v>130</v>
      </c>
      <c r="B44" s="42" t="s">
        <v>132</v>
      </c>
    </row>
    <row r="45" spans="1:2" ht="15" x14ac:dyDescent="0.2">
      <c r="A45" s="42" t="s">
        <v>131</v>
      </c>
      <c r="B45" s="42" t="s">
        <v>133</v>
      </c>
    </row>
    <row r="46" spans="1:2" ht="15" customHeight="1" x14ac:dyDescent="0.2">
      <c r="A46" s="42" t="s">
        <v>134</v>
      </c>
      <c r="B46" s="42"/>
    </row>
    <row r="47" spans="1:2" ht="15" x14ac:dyDescent="0.2">
      <c r="A47" s="42" t="s">
        <v>135</v>
      </c>
      <c r="B47" s="42" t="s">
        <v>136</v>
      </c>
    </row>
    <row r="48" spans="1:2" ht="15" x14ac:dyDescent="0.2">
      <c r="A48" s="42" t="s">
        <v>137</v>
      </c>
      <c r="B48" s="42" t="s">
        <v>138</v>
      </c>
    </row>
    <row r="49" spans="1:2" ht="15" x14ac:dyDescent="0.2">
      <c r="A49" s="42" t="s">
        <v>139</v>
      </c>
      <c r="B49" s="42" t="s">
        <v>140</v>
      </c>
    </row>
    <row r="50" spans="1:2" ht="15" x14ac:dyDescent="0.2">
      <c r="A50" s="41" t="s">
        <v>142</v>
      </c>
      <c r="B50" s="41" t="s">
        <v>143</v>
      </c>
    </row>
    <row r="51" spans="1:2" ht="15" x14ac:dyDescent="0.2">
      <c r="A51" s="41" t="s">
        <v>144</v>
      </c>
      <c r="B51" s="41" t="s">
        <v>145</v>
      </c>
    </row>
    <row r="52" spans="1:2" ht="15" x14ac:dyDescent="0.2">
      <c r="A52" s="41" t="s">
        <v>146</v>
      </c>
      <c r="B52" s="41" t="s">
        <v>147</v>
      </c>
    </row>
    <row r="53" spans="1:2" ht="15" x14ac:dyDescent="0.2">
      <c r="A53" s="41" t="s">
        <v>148</v>
      </c>
      <c r="B53" s="41" t="s">
        <v>149</v>
      </c>
    </row>
    <row r="54" spans="1:2" ht="15" customHeight="1" x14ac:dyDescent="0.2">
      <c r="A54" s="73" t="s">
        <v>150</v>
      </c>
      <c r="B54" s="73"/>
    </row>
    <row r="55" spans="1:2" ht="15" x14ac:dyDescent="0.2">
      <c r="A55" s="41" t="s">
        <v>151</v>
      </c>
      <c r="B55" s="41" t="s">
        <v>152</v>
      </c>
    </row>
    <row r="56" spans="1:2" ht="15" x14ac:dyDescent="0.2">
      <c r="A56" s="41" t="s">
        <v>153</v>
      </c>
      <c r="B56" s="41" t="s">
        <v>154</v>
      </c>
    </row>
    <row r="57" spans="1:2" ht="15" x14ac:dyDescent="0.2">
      <c r="A57" s="41" t="s">
        <v>155</v>
      </c>
      <c r="B57" s="41" t="s">
        <v>156</v>
      </c>
    </row>
    <row r="58" spans="1:2" ht="15" x14ac:dyDescent="0.2">
      <c r="A58" s="41" t="s">
        <v>157</v>
      </c>
      <c r="B58" s="41" t="s">
        <v>158</v>
      </c>
    </row>
    <row r="59" spans="1:2" ht="15" x14ac:dyDescent="0.2">
      <c r="A59" s="41" t="s">
        <v>159</v>
      </c>
      <c r="B59" s="41" t="s">
        <v>160</v>
      </c>
    </row>
    <row r="60" spans="1:2" ht="15" x14ac:dyDescent="0.2">
      <c r="A60" s="41" t="s">
        <v>161</v>
      </c>
      <c r="B60" s="41" t="s">
        <v>162</v>
      </c>
    </row>
    <row r="61" spans="1:2" ht="15" x14ac:dyDescent="0.2">
      <c r="A61" s="41" t="s">
        <v>163</v>
      </c>
      <c r="B61" s="41" t="s">
        <v>164</v>
      </c>
    </row>
    <row r="62" spans="1:2" ht="15" customHeight="1" x14ac:dyDescent="0.2">
      <c r="A62" s="73" t="s">
        <v>165</v>
      </c>
      <c r="B62" s="73"/>
    </row>
    <row r="63" spans="1:2" ht="15" x14ac:dyDescent="0.2">
      <c r="A63" s="41" t="s">
        <v>166</v>
      </c>
      <c r="B63" s="41" t="s">
        <v>167</v>
      </c>
    </row>
    <row r="64" spans="1:2" ht="15" x14ac:dyDescent="0.2">
      <c r="A64" s="41" t="s">
        <v>168</v>
      </c>
      <c r="B64" s="41" t="s">
        <v>169</v>
      </c>
    </row>
    <row r="65" spans="1:2" ht="15" x14ac:dyDescent="0.2">
      <c r="A65" s="41" t="s">
        <v>170</v>
      </c>
      <c r="B65" s="41" t="s">
        <v>171</v>
      </c>
    </row>
    <row r="66" spans="1:2" ht="15" x14ac:dyDescent="0.2">
      <c r="A66" s="41" t="s">
        <v>172</v>
      </c>
      <c r="B66" s="41" t="s">
        <v>173</v>
      </c>
    </row>
    <row r="67" spans="1:2" ht="15" x14ac:dyDescent="0.2">
      <c r="A67" s="41" t="s">
        <v>174</v>
      </c>
      <c r="B67" s="41" t="s">
        <v>175</v>
      </c>
    </row>
    <row r="68" spans="1:2" ht="15" x14ac:dyDescent="0.2">
      <c r="A68" s="41" t="s">
        <v>176</v>
      </c>
      <c r="B68" s="41" t="s">
        <v>177</v>
      </c>
    </row>
    <row r="69" spans="1:2" ht="15" x14ac:dyDescent="0.2">
      <c r="A69" s="41" t="s">
        <v>178</v>
      </c>
      <c r="B69" s="41" t="s">
        <v>179</v>
      </c>
    </row>
    <row r="70" spans="1:2" ht="15" x14ac:dyDescent="0.2">
      <c r="A70" s="41" t="s">
        <v>180</v>
      </c>
      <c r="B70" s="41" t="s">
        <v>181</v>
      </c>
    </row>
    <row r="71" spans="1:2" ht="15" x14ac:dyDescent="0.2">
      <c r="A71" s="41" t="s">
        <v>182</v>
      </c>
      <c r="B71" s="41" t="s">
        <v>183</v>
      </c>
    </row>
    <row r="72" spans="1:2" ht="15" customHeight="1" x14ac:dyDescent="0.2">
      <c r="A72" s="73" t="s">
        <v>184</v>
      </c>
      <c r="B72" s="73"/>
    </row>
    <row r="73" spans="1:2" ht="15" x14ac:dyDescent="0.2">
      <c r="A73" s="41" t="s">
        <v>185</v>
      </c>
      <c r="B73" s="41" t="s">
        <v>186</v>
      </c>
    </row>
    <row r="74" spans="1:2" ht="15" x14ac:dyDescent="0.2">
      <c r="A74" s="41" t="s">
        <v>187</v>
      </c>
      <c r="B74" s="41" t="s">
        <v>188</v>
      </c>
    </row>
    <row r="75" spans="1:2" ht="15" x14ac:dyDescent="0.2">
      <c r="A75" s="41" t="s">
        <v>189</v>
      </c>
      <c r="B75" s="41" t="s">
        <v>190</v>
      </c>
    </row>
    <row r="76" spans="1:2" ht="15" x14ac:dyDescent="0.2">
      <c r="A76" s="41" t="s">
        <v>191</v>
      </c>
      <c r="B76" s="41" t="s">
        <v>192</v>
      </c>
    </row>
    <row r="77" spans="1:2" ht="15" x14ac:dyDescent="0.2">
      <c r="A77" s="41" t="s">
        <v>193</v>
      </c>
      <c r="B77" s="41" t="s">
        <v>194</v>
      </c>
    </row>
  </sheetData>
  <autoFilter ref="A1:B77" xr:uid="{00000000-0009-0000-0000-000001000000}"/>
  <mergeCells count="3">
    <mergeCell ref="A54:B54"/>
    <mergeCell ref="A62:B62"/>
    <mergeCell ref="A72:B7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indexed="8"/>
  </sheetPr>
  <dimension ref="A1:P26"/>
  <sheetViews>
    <sheetView topLeftCell="A22" workbookViewId="0">
      <selection activeCell="B26" sqref="B26"/>
    </sheetView>
  </sheetViews>
  <sheetFormatPr defaultRowHeight="12.75" x14ac:dyDescent="0.2"/>
  <cols>
    <col min="1" max="1" width="24.5703125" bestFit="1" customWidth="1"/>
    <col min="2" max="2" width="11.5703125" bestFit="1" customWidth="1"/>
    <col min="3" max="4" width="9.85546875" bestFit="1" customWidth="1"/>
    <col min="5" max="8" width="9.28515625" bestFit="1" customWidth="1"/>
    <col min="9" max="13" width="9.85546875" bestFit="1" customWidth="1"/>
    <col min="14" max="15" width="9.28515625" bestFit="1" customWidth="1"/>
    <col min="16" max="16" width="9.85546875" bestFit="1" customWidth="1"/>
  </cols>
  <sheetData>
    <row r="1" spans="1:16" ht="20.25" x14ac:dyDescent="0.3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16" ht="20.25" x14ac:dyDescent="0.3">
      <c r="A2" s="1"/>
      <c r="B2" s="1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pans="1:16" ht="20.25" hidden="1" x14ac:dyDescent="0.3">
      <c r="A3" t="s">
        <v>3</v>
      </c>
      <c r="B3" s="1">
        <f>SUM(B8:B21)</f>
        <v>280000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spans="1:16" ht="20.25" hidden="1" x14ac:dyDescent="0.3">
      <c r="A4" t="s">
        <v>2</v>
      </c>
      <c r="B4" s="1">
        <f>$B$23</f>
        <v>2500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spans="1:16" ht="20.25" hidden="1" x14ac:dyDescent="0.3">
      <c r="A5" t="s">
        <v>0</v>
      </c>
      <c r="B5" s="1">
        <f>B24</f>
        <v>42000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</row>
    <row r="6" spans="1:16" ht="20.25" hidden="1" x14ac:dyDescent="0.3">
      <c r="A6" t="s">
        <v>1</v>
      </c>
      <c r="B6" s="1">
        <f>B26</f>
        <v>650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</row>
    <row r="7" spans="1:16" ht="40.5" x14ac:dyDescent="0.3">
      <c r="A7" s="15" t="s">
        <v>33</v>
      </c>
      <c r="B7" s="8" t="s">
        <v>28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</row>
    <row r="8" spans="1:16" ht="54" x14ac:dyDescent="0.3">
      <c r="A8" s="4" t="str">
        <f>Költségek!B3</f>
        <v>talajmunka ősszel (tarlóhántás is benne)</v>
      </c>
      <c r="B8" s="19">
        <f>Költségek!C3</f>
        <v>34000</v>
      </c>
      <c r="C8" s="74" t="s">
        <v>18</v>
      </c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</row>
    <row r="9" spans="1:16" ht="36" x14ac:dyDescent="0.2">
      <c r="A9" s="4" t="str">
        <f>Költségek!B4</f>
        <v>talajmunka tavasszal</v>
      </c>
      <c r="B9" s="19">
        <f>Költségek!C4</f>
        <v>13000</v>
      </c>
      <c r="C9" s="75"/>
    </row>
    <row r="10" spans="1:16" ht="18" x14ac:dyDescent="0.2">
      <c r="A10" s="4" t="str">
        <f>Költségek!B5</f>
        <v>műtrágya szórás</v>
      </c>
      <c r="B10" s="19">
        <f>Költségek!C5</f>
        <v>6000</v>
      </c>
      <c r="C10" s="75"/>
    </row>
    <row r="11" spans="1:16" ht="36" x14ac:dyDescent="0.2">
      <c r="A11" s="4" t="str">
        <f>Költségek!B6</f>
        <v>Gyomirtó permetezés</v>
      </c>
      <c r="B11" s="19">
        <f>Költségek!C6</f>
        <v>6000</v>
      </c>
      <c r="C11" s="75"/>
    </row>
    <row r="12" spans="1:16" ht="18" x14ac:dyDescent="0.2">
      <c r="A12" s="4" t="str">
        <f>Költségek!B7</f>
        <v>vetés</v>
      </c>
      <c r="B12" s="19">
        <f>Költségek!C7</f>
        <v>10000</v>
      </c>
      <c r="C12" s="75"/>
    </row>
    <row r="13" spans="1:16" ht="18" x14ac:dyDescent="0.2">
      <c r="A13" s="4" t="str">
        <f>Költségek!B8</f>
        <v>kultivátorozás</v>
      </c>
      <c r="B13" s="19">
        <f>Költségek!C8</f>
        <v>6000</v>
      </c>
      <c r="C13" s="75"/>
    </row>
    <row r="14" spans="1:16" ht="18" x14ac:dyDescent="0.2">
      <c r="A14" s="4" t="str">
        <f>Költségek!B9</f>
        <v>kombájnolás</v>
      </c>
      <c r="B14" s="19">
        <f>Költségek!C9</f>
        <v>25000</v>
      </c>
      <c r="C14" s="75"/>
    </row>
    <row r="15" spans="1:16" ht="18" x14ac:dyDescent="0.2">
      <c r="A15" s="4" t="str">
        <f>Költségek!B11</f>
        <v xml:space="preserve">műtrágya </v>
      </c>
      <c r="B15" s="19">
        <f>Költségek!C11</f>
        <v>60000</v>
      </c>
      <c r="C15" s="75"/>
    </row>
    <row r="16" spans="1:16" ht="18" x14ac:dyDescent="0.2">
      <c r="A16" s="4" t="str">
        <f>Költségek!B12</f>
        <v>Lombtrágya</v>
      </c>
      <c r="B16" s="19">
        <f>Költségek!C12</f>
        <v>5000</v>
      </c>
      <c r="C16" s="75"/>
    </row>
    <row r="17" spans="1:3" ht="54" x14ac:dyDescent="0.2">
      <c r="A17" s="4" t="str">
        <f>Költségek!B13</f>
        <v>Egyéb növénykondicionálók</v>
      </c>
      <c r="B17" s="19">
        <f>Költségek!C13</f>
        <v>8000</v>
      </c>
      <c r="C17" s="75"/>
    </row>
    <row r="18" spans="1:3" ht="36" x14ac:dyDescent="0.2">
      <c r="A18" s="4" t="str">
        <f>Költségek!B14</f>
        <v>Növényvédelem állományban</v>
      </c>
      <c r="B18" s="19">
        <f>Költségek!C14</f>
        <v>20000</v>
      </c>
      <c r="C18" s="75"/>
    </row>
    <row r="19" spans="1:3" ht="36" x14ac:dyDescent="0.2">
      <c r="A19" s="4" t="str">
        <f>Költségek!B15</f>
        <v>Talajfertőtlenítő szer</v>
      </c>
      <c r="B19" s="19">
        <f>Költségek!C15</f>
        <v>22000</v>
      </c>
      <c r="C19" s="75"/>
    </row>
    <row r="20" spans="1:3" ht="18" x14ac:dyDescent="0.2">
      <c r="A20" s="4" t="str">
        <f>Költségek!B16</f>
        <v>Gyomirtó szer</v>
      </c>
      <c r="B20" s="19">
        <f>Költségek!C16</f>
        <v>15000</v>
      </c>
      <c r="C20" s="75"/>
    </row>
    <row r="21" spans="1:3" ht="18" x14ac:dyDescent="0.2">
      <c r="A21" s="4" t="str">
        <f>Költségek!B17</f>
        <v>Vetőmag</v>
      </c>
      <c r="B21" s="19">
        <f>Költségek!C17</f>
        <v>50000</v>
      </c>
      <c r="C21" s="75"/>
    </row>
    <row r="22" spans="1:3" ht="18" x14ac:dyDescent="0.2">
      <c r="A22" s="4" t="str">
        <f>Költségek!B18</f>
        <v>Földbérlet</v>
      </c>
      <c r="B22" s="19">
        <f>Költségek!C18</f>
        <v>70000</v>
      </c>
      <c r="C22" s="75"/>
    </row>
    <row r="23" spans="1:3" ht="36" x14ac:dyDescent="0.2">
      <c r="A23" s="4" t="str">
        <f>Költségek!B19</f>
        <v>terményszállítás, betárolás Ft/t</v>
      </c>
      <c r="B23" s="19">
        <f>Költségek!C19</f>
        <v>2500</v>
      </c>
    </row>
    <row r="24" spans="1:3" ht="90" x14ac:dyDescent="0.2">
      <c r="A24" s="4" t="str">
        <f>Költségek!B20</f>
        <v>Értékesítési átlagár - értékesítési költségekkel csökkentve</v>
      </c>
      <c r="B24" s="19">
        <f>Költségek!C20</f>
        <v>42000</v>
      </c>
    </row>
    <row r="25" spans="1:3" ht="36" x14ac:dyDescent="0.2">
      <c r="A25" s="4" t="s">
        <v>22</v>
      </c>
      <c r="B25" s="19">
        <f>Költségek!C21</f>
        <v>70000</v>
      </c>
    </row>
    <row r="26" spans="1:3" ht="18" x14ac:dyDescent="0.2">
      <c r="A26" s="5" t="s">
        <v>8</v>
      </c>
      <c r="B26" s="19">
        <f>Költségek!C22</f>
        <v>650</v>
      </c>
    </row>
  </sheetData>
  <sheetProtection selectLockedCells="1" selectUnlockedCells="1"/>
  <protectedRanges>
    <protectedRange sqref="B8:B26" name="Tartomány1"/>
  </protectedRanges>
  <mergeCells count="1">
    <mergeCell ref="C8:C22"/>
  </mergeCells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indexed="8"/>
  </sheetPr>
  <dimension ref="A1:G27"/>
  <sheetViews>
    <sheetView workbookViewId="0">
      <selection activeCell="B11" sqref="B11"/>
    </sheetView>
  </sheetViews>
  <sheetFormatPr defaultRowHeight="12.75" x14ac:dyDescent="0.2"/>
  <cols>
    <col min="1" max="1" width="30.42578125" customWidth="1"/>
  </cols>
  <sheetData>
    <row r="1" spans="1:7" ht="15.75" x14ac:dyDescent="0.2">
      <c r="B1">
        <v>2005</v>
      </c>
      <c r="C1">
        <v>2006</v>
      </c>
      <c r="D1">
        <v>2006</v>
      </c>
      <c r="E1" s="29">
        <v>2008</v>
      </c>
    </row>
    <row r="2" spans="1:7" ht="20.25" x14ac:dyDescent="0.3">
      <c r="A2" t="s">
        <v>1</v>
      </c>
      <c r="C2" s="1"/>
    </row>
    <row r="3" spans="1:7" ht="21" thickBot="1" x14ac:dyDescent="0.35">
      <c r="A3" s="15" t="s">
        <v>33</v>
      </c>
      <c r="B3" s="8"/>
      <c r="C3" s="8"/>
      <c r="D3" s="8"/>
    </row>
    <row r="4" spans="1:7" ht="18.75" thickBot="1" x14ac:dyDescent="0.25">
      <c r="A4" s="4" t="s">
        <v>12</v>
      </c>
      <c r="B4" s="6">
        <v>13000</v>
      </c>
      <c r="C4" s="6">
        <v>9000</v>
      </c>
      <c r="D4" s="6">
        <v>10000</v>
      </c>
      <c r="E4" s="30">
        <v>16000</v>
      </c>
      <c r="F4" s="17"/>
      <c r="G4" s="17"/>
    </row>
    <row r="5" spans="1:7" ht="18.75" thickBot="1" x14ac:dyDescent="0.25">
      <c r="A5" s="4" t="s">
        <v>13</v>
      </c>
      <c r="B5" s="6">
        <v>13500</v>
      </c>
      <c r="C5" s="6">
        <v>12000</v>
      </c>
      <c r="D5" s="6">
        <v>10000</v>
      </c>
      <c r="E5" s="30">
        <v>18000</v>
      </c>
      <c r="F5" s="17"/>
      <c r="G5" s="17"/>
    </row>
    <row r="6" spans="1:7" ht="18.75" thickBot="1" x14ac:dyDescent="0.25">
      <c r="A6" s="4" t="s">
        <v>6</v>
      </c>
      <c r="B6" s="6">
        <v>3500</v>
      </c>
      <c r="C6" s="6">
        <v>2500</v>
      </c>
      <c r="D6" s="6">
        <v>2500</v>
      </c>
      <c r="E6" s="30">
        <v>4000</v>
      </c>
      <c r="F6" s="17"/>
      <c r="G6" s="17"/>
    </row>
    <row r="7" spans="1:7" ht="18.75" thickBot="1" x14ac:dyDescent="0.25">
      <c r="A7" s="4" t="s">
        <v>14</v>
      </c>
      <c r="B7" s="6">
        <v>8000</v>
      </c>
      <c r="C7" s="6">
        <v>5000</v>
      </c>
      <c r="D7" s="6">
        <v>6000</v>
      </c>
      <c r="E7" s="30">
        <v>10000</v>
      </c>
      <c r="F7" s="17"/>
      <c r="G7" s="17"/>
    </row>
    <row r="8" spans="1:7" ht="18.75" thickBot="1" x14ac:dyDescent="0.25">
      <c r="A8" s="4" t="s">
        <v>5</v>
      </c>
      <c r="B8" s="6">
        <v>3500</v>
      </c>
      <c r="C8" s="6">
        <v>3000</v>
      </c>
      <c r="D8" s="6">
        <v>3500</v>
      </c>
      <c r="E8" s="30">
        <v>4500</v>
      </c>
      <c r="F8" s="17"/>
      <c r="G8" s="17"/>
    </row>
    <row r="9" spans="1:7" ht="18.75" thickBot="1" x14ac:dyDescent="0.25">
      <c r="A9" s="4" t="s">
        <v>7</v>
      </c>
      <c r="B9" s="6">
        <v>3500</v>
      </c>
      <c r="C9" s="6">
        <v>2000</v>
      </c>
      <c r="D9" s="6">
        <v>2000</v>
      </c>
      <c r="E9" s="30">
        <v>4500</v>
      </c>
      <c r="F9" s="17"/>
      <c r="G9" s="17"/>
    </row>
    <row r="10" spans="1:7" ht="18.75" thickBot="1" x14ac:dyDescent="0.25">
      <c r="A10" s="4" t="s">
        <v>15</v>
      </c>
      <c r="B10" s="6">
        <v>16000</v>
      </c>
      <c r="C10" s="6">
        <v>13000</v>
      </c>
      <c r="D10" s="6">
        <v>12000</v>
      </c>
      <c r="E10" s="30">
        <v>17000</v>
      </c>
      <c r="F10" s="17"/>
      <c r="G10" s="17"/>
    </row>
    <row r="11" spans="1:7" ht="18.75" thickBot="1" x14ac:dyDescent="0.25">
      <c r="A11" s="4" t="s">
        <v>11</v>
      </c>
      <c r="B11" s="6">
        <v>25000</v>
      </c>
      <c r="C11" s="6">
        <v>35000</v>
      </c>
      <c r="D11" s="6">
        <v>30000</v>
      </c>
      <c r="E11" s="30">
        <v>63500</v>
      </c>
      <c r="F11" s="17"/>
      <c r="G11" s="17"/>
    </row>
    <row r="12" spans="1:7" ht="18.75" thickBot="1" x14ac:dyDescent="0.25">
      <c r="A12" s="4" t="s">
        <v>9</v>
      </c>
      <c r="B12" s="6">
        <v>20000</v>
      </c>
      <c r="C12" s="6"/>
      <c r="D12" s="6"/>
      <c r="E12" s="30">
        <v>0</v>
      </c>
      <c r="F12" s="17"/>
      <c r="G12" s="17"/>
    </row>
    <row r="13" spans="1:7" ht="18.75" thickBot="1" x14ac:dyDescent="0.25">
      <c r="A13" s="4" t="s">
        <v>16</v>
      </c>
      <c r="B13" s="6">
        <v>12000</v>
      </c>
      <c r="C13" s="6">
        <v>19000</v>
      </c>
      <c r="D13" s="6">
        <v>17000</v>
      </c>
      <c r="E13" s="30">
        <v>14000</v>
      </c>
      <c r="F13" s="17"/>
      <c r="G13" s="17"/>
    </row>
    <row r="14" spans="1:7" ht="18.75" thickBot="1" x14ac:dyDescent="0.3">
      <c r="A14" s="4" t="s">
        <v>17</v>
      </c>
      <c r="B14" s="6">
        <v>18000</v>
      </c>
      <c r="C14" s="6">
        <v>26000</v>
      </c>
      <c r="D14" s="6">
        <v>25000</v>
      </c>
      <c r="E14" s="31">
        <v>35000</v>
      </c>
      <c r="F14" s="17"/>
      <c r="G14" s="17"/>
    </row>
    <row r="15" spans="1:7" ht="18.75" thickBot="1" x14ac:dyDescent="0.25">
      <c r="A15" s="4" t="s">
        <v>21</v>
      </c>
      <c r="B15" s="6">
        <v>30000</v>
      </c>
      <c r="C15" s="6">
        <v>25000</v>
      </c>
      <c r="D15" s="6">
        <v>27000</v>
      </c>
      <c r="E15" s="30">
        <v>45000</v>
      </c>
      <c r="F15" s="17"/>
      <c r="G15" s="17"/>
    </row>
    <row r="16" spans="1:7" ht="36.75" thickBot="1" x14ac:dyDescent="0.25">
      <c r="A16" s="4" t="s">
        <v>19</v>
      </c>
      <c r="B16" s="6">
        <v>1000</v>
      </c>
      <c r="C16" s="6">
        <v>1000</v>
      </c>
      <c r="D16" s="6">
        <v>1000</v>
      </c>
      <c r="E16" s="30">
        <v>1200</v>
      </c>
      <c r="F16" s="17"/>
      <c r="G16" s="17"/>
    </row>
    <row r="17" spans="1:7" ht="72.75" thickBot="1" x14ac:dyDescent="0.25">
      <c r="A17" s="4" t="s">
        <v>20</v>
      </c>
      <c r="B17" s="6">
        <v>24000</v>
      </c>
      <c r="C17" s="6">
        <v>28000</v>
      </c>
      <c r="D17" s="6">
        <v>28000</v>
      </c>
      <c r="E17" s="30">
        <v>35000</v>
      </c>
      <c r="F17" s="17"/>
      <c r="G17" s="17"/>
    </row>
    <row r="18" spans="1:7" ht="18.75" thickBot="1" x14ac:dyDescent="0.25">
      <c r="A18" s="4" t="s">
        <v>22</v>
      </c>
      <c r="B18" s="6">
        <v>37000</v>
      </c>
      <c r="C18" s="6">
        <v>40000</v>
      </c>
      <c r="D18" s="6">
        <v>70000</v>
      </c>
      <c r="E18" s="30">
        <v>42000</v>
      </c>
      <c r="F18" s="17"/>
      <c r="G18" s="17"/>
    </row>
    <row r="19" spans="1:7" ht="18.75" thickBot="1" x14ac:dyDescent="0.25">
      <c r="A19" s="5" t="s">
        <v>8</v>
      </c>
      <c r="B19" s="7">
        <v>600</v>
      </c>
      <c r="C19" s="7">
        <v>500</v>
      </c>
      <c r="D19" s="7">
        <v>400</v>
      </c>
      <c r="E19" s="30">
        <v>650</v>
      </c>
    </row>
    <row r="20" spans="1:7" x14ac:dyDescent="0.2">
      <c r="E20" s="17"/>
      <c r="F20" s="17"/>
      <c r="G20" s="17"/>
    </row>
    <row r="21" spans="1:7" x14ac:dyDescent="0.2">
      <c r="E21" s="17"/>
      <c r="F21" s="17"/>
      <c r="G21" s="17"/>
    </row>
    <row r="23" spans="1:7" x14ac:dyDescent="0.2">
      <c r="E23" s="18"/>
      <c r="F23" s="18"/>
      <c r="G23" s="18"/>
    </row>
    <row r="24" spans="1:7" x14ac:dyDescent="0.2">
      <c r="E24" s="18"/>
      <c r="F24" s="18"/>
      <c r="G24" s="18"/>
    </row>
    <row r="25" spans="1:7" x14ac:dyDescent="0.2">
      <c r="E25" s="18"/>
      <c r="F25" s="18"/>
      <c r="G25" s="18"/>
    </row>
    <row r="26" spans="1:7" x14ac:dyDescent="0.2">
      <c r="E26" s="18"/>
      <c r="F26" s="18"/>
      <c r="G26" s="18"/>
    </row>
    <row r="27" spans="1:7" x14ac:dyDescent="0.2">
      <c r="E27" s="18"/>
      <c r="F27" s="18"/>
      <c r="G27" s="18"/>
    </row>
  </sheetData>
  <protectedRanges>
    <protectedRange sqref="C4:C19" name="Tartomány1"/>
    <protectedRange sqref="D4:D19" name="Tartomány1_1"/>
    <protectedRange sqref="B4:B19" name="Tartomány1_3"/>
  </protectedRanges>
  <phoneticPr fontId="0" type="noConversion"/>
  <pageMargins left="0.75" right="0.75" top="1" bottom="1" header="0.5" footer="0.5"/>
  <pageSetup paperSize="9" orientation="portrait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indexed="10"/>
  </sheetPr>
  <dimension ref="A1:R27"/>
  <sheetViews>
    <sheetView workbookViewId="0">
      <selection activeCell="C3" sqref="C3:C22"/>
    </sheetView>
  </sheetViews>
  <sheetFormatPr defaultRowHeight="12.75" x14ac:dyDescent="0.2"/>
  <cols>
    <col min="1" max="1" width="10.5703125" style="19" bestFit="1" customWidth="1"/>
    <col min="2" max="2" width="43.28515625" style="19" customWidth="1"/>
    <col min="3" max="3" width="14" style="19" bestFit="1" customWidth="1"/>
    <col min="4" max="4" width="10.7109375" style="19" bestFit="1" customWidth="1"/>
    <col min="5" max="6" width="9.140625" style="19"/>
    <col min="7" max="10" width="11.5703125" style="19" bestFit="1" customWidth="1"/>
    <col min="11" max="11" width="9.5703125" style="19" bestFit="1" customWidth="1"/>
    <col min="12" max="12" width="5.5703125" style="19" customWidth="1"/>
    <col min="13" max="13" width="6.42578125" style="19" hidden="1" customWidth="1"/>
    <col min="14" max="14" width="6.28515625" style="19" hidden="1" customWidth="1"/>
    <col min="15" max="15" width="6.85546875" style="34" customWidth="1"/>
    <col min="16" max="16" width="9.140625" style="34"/>
    <col min="17" max="16384" width="9.140625" style="19"/>
  </cols>
  <sheetData>
    <row r="1" spans="1:18" ht="20.25" x14ac:dyDescent="0.3">
      <c r="B1" s="54" t="s">
        <v>33</v>
      </c>
      <c r="C1" s="32"/>
      <c r="D1" s="32"/>
      <c r="E1" s="55"/>
      <c r="F1" s="55"/>
      <c r="K1" s="33"/>
      <c r="L1" s="66"/>
    </row>
    <row r="2" spans="1:18" ht="20.25" x14ac:dyDescent="0.3">
      <c r="B2" s="54"/>
      <c r="C2" s="56"/>
      <c r="D2" s="57"/>
      <c r="E2" s="57"/>
      <c r="F2" s="57"/>
      <c r="I2" s="35"/>
      <c r="J2" s="36"/>
      <c r="K2" s="35"/>
      <c r="L2" s="67"/>
      <c r="M2" s="35"/>
      <c r="N2" s="36"/>
      <c r="Q2" s="37"/>
      <c r="R2" s="39"/>
    </row>
    <row r="3" spans="1:18" ht="18" x14ac:dyDescent="0.2">
      <c r="A3" s="19" t="s">
        <v>195</v>
      </c>
      <c r="B3" s="58" t="s">
        <v>197</v>
      </c>
      <c r="C3" s="69">
        <v>34000</v>
      </c>
      <c r="D3" s="59"/>
      <c r="E3" s="60"/>
      <c r="F3" s="59"/>
      <c r="G3" s="59"/>
      <c r="H3" s="59"/>
      <c r="I3" s="35"/>
      <c r="J3" s="36"/>
      <c r="K3" s="35"/>
      <c r="L3" s="67"/>
      <c r="M3" s="35"/>
      <c r="N3" s="36"/>
      <c r="P3" s="35"/>
    </row>
    <row r="4" spans="1:18" ht="18" x14ac:dyDescent="0.2">
      <c r="A4" s="19" t="s">
        <v>195</v>
      </c>
      <c r="B4" s="58" t="s">
        <v>13</v>
      </c>
      <c r="C4" s="69">
        <v>13000</v>
      </c>
      <c r="D4" s="59"/>
      <c r="E4" s="60"/>
      <c r="F4" s="59"/>
      <c r="G4" s="59"/>
      <c r="H4" s="59"/>
      <c r="I4" s="35"/>
      <c r="J4" s="36"/>
      <c r="K4" s="35"/>
      <c r="L4" s="67"/>
      <c r="M4" s="35"/>
      <c r="N4" s="36"/>
      <c r="P4" s="35"/>
    </row>
    <row r="5" spans="1:18" ht="18" x14ac:dyDescent="0.2">
      <c r="A5" s="19" t="s">
        <v>195</v>
      </c>
      <c r="B5" s="58" t="s">
        <v>6</v>
      </c>
      <c r="C5" s="69">
        <v>6000</v>
      </c>
      <c r="D5" s="59"/>
      <c r="E5" s="60"/>
      <c r="F5" s="59"/>
      <c r="G5" s="59"/>
      <c r="H5" s="59"/>
      <c r="I5" s="35"/>
      <c r="J5" s="36"/>
      <c r="K5" s="35"/>
      <c r="L5" s="67"/>
      <c r="M5" s="35"/>
      <c r="N5" s="36"/>
      <c r="P5" s="35"/>
    </row>
    <row r="6" spans="1:18" ht="18" x14ac:dyDescent="0.2">
      <c r="A6" s="19" t="s">
        <v>195</v>
      </c>
      <c r="B6" s="58" t="s">
        <v>141</v>
      </c>
      <c r="C6" s="69">
        <v>6000</v>
      </c>
      <c r="D6" s="59"/>
      <c r="E6" s="60"/>
      <c r="F6" s="59"/>
      <c r="G6" s="59"/>
      <c r="H6" s="59"/>
      <c r="I6" s="35"/>
      <c r="J6" s="36"/>
      <c r="K6" s="35"/>
      <c r="L6" s="67"/>
      <c r="M6" s="35"/>
      <c r="N6" s="36"/>
      <c r="P6" s="35"/>
    </row>
    <row r="7" spans="1:18" ht="18" x14ac:dyDescent="0.2">
      <c r="A7" s="19" t="s">
        <v>195</v>
      </c>
      <c r="B7" s="58" t="s">
        <v>5</v>
      </c>
      <c r="C7" s="69">
        <v>10000</v>
      </c>
      <c r="D7" s="59"/>
      <c r="E7" s="60"/>
      <c r="F7" s="59"/>
      <c r="G7" s="59"/>
      <c r="H7" s="59"/>
      <c r="I7" s="35"/>
      <c r="J7" s="36"/>
      <c r="K7" s="35"/>
      <c r="L7" s="67"/>
      <c r="M7" s="35"/>
      <c r="N7" s="36"/>
      <c r="P7" s="35"/>
    </row>
    <row r="8" spans="1:18" ht="18" x14ac:dyDescent="0.2">
      <c r="A8" s="19" t="s">
        <v>195</v>
      </c>
      <c r="B8" s="58" t="s">
        <v>7</v>
      </c>
      <c r="C8" s="69">
        <v>6000</v>
      </c>
      <c r="D8" s="59"/>
      <c r="E8" s="60"/>
      <c r="F8" s="59"/>
      <c r="G8" s="59"/>
      <c r="H8" s="59"/>
      <c r="I8" s="35"/>
      <c r="J8" s="36"/>
      <c r="K8" s="35"/>
      <c r="L8" s="67"/>
      <c r="M8" s="35"/>
      <c r="N8" s="36"/>
      <c r="P8" s="35"/>
    </row>
    <row r="9" spans="1:18" ht="18" x14ac:dyDescent="0.2">
      <c r="A9" s="19" t="s">
        <v>195</v>
      </c>
      <c r="B9" s="58" t="s">
        <v>15</v>
      </c>
      <c r="C9" s="69">
        <v>25000</v>
      </c>
      <c r="D9" s="59"/>
      <c r="E9" s="60"/>
      <c r="F9" s="59"/>
      <c r="G9" s="59"/>
      <c r="H9" s="59"/>
      <c r="I9" s="35"/>
      <c r="J9" s="36"/>
      <c r="K9" s="35"/>
      <c r="L9" s="67"/>
      <c r="M9" s="35"/>
      <c r="N9" s="36"/>
      <c r="P9" s="35"/>
      <c r="Q9" s="34"/>
    </row>
    <row r="10" spans="1:18" ht="18" x14ac:dyDescent="0.2">
      <c r="A10" s="65" t="s">
        <v>224</v>
      </c>
      <c r="B10" s="58" t="s">
        <v>19</v>
      </c>
      <c r="C10" s="69">
        <v>2500</v>
      </c>
      <c r="D10" s="59"/>
      <c r="E10" s="60"/>
      <c r="F10" s="59"/>
      <c r="G10" s="59"/>
      <c r="H10" s="59"/>
      <c r="I10" s="35"/>
      <c r="J10" s="36"/>
      <c r="K10" s="35"/>
      <c r="L10" s="67"/>
      <c r="M10" s="35"/>
      <c r="N10" s="36"/>
      <c r="O10" s="35"/>
    </row>
    <row r="11" spans="1:18" ht="18" x14ac:dyDescent="0.2">
      <c r="A11" s="19" t="s">
        <v>196</v>
      </c>
      <c r="B11" s="58" t="s">
        <v>11</v>
      </c>
      <c r="C11" s="69">
        <v>60000</v>
      </c>
      <c r="D11" s="59"/>
      <c r="E11" s="60"/>
      <c r="F11" s="59"/>
      <c r="G11" s="65"/>
      <c r="H11" s="65"/>
      <c r="I11" s="65"/>
      <c r="J11" s="36"/>
      <c r="K11" s="35"/>
      <c r="L11" s="35"/>
      <c r="M11" s="35"/>
      <c r="N11" s="36"/>
    </row>
    <row r="12" spans="1:18" ht="18" x14ac:dyDescent="0.2">
      <c r="A12" s="19" t="s">
        <v>196</v>
      </c>
      <c r="B12" s="58" t="s">
        <v>47</v>
      </c>
      <c r="C12" s="69">
        <v>5000</v>
      </c>
      <c r="D12" s="59"/>
      <c r="E12" s="60"/>
      <c r="F12" s="59"/>
      <c r="J12" s="36"/>
      <c r="K12" s="35"/>
      <c r="L12" s="35"/>
      <c r="M12" s="35"/>
      <c r="N12" s="36"/>
    </row>
    <row r="13" spans="1:18" ht="18" x14ac:dyDescent="0.2">
      <c r="A13" s="19" t="s">
        <v>196</v>
      </c>
      <c r="B13" s="58" t="s">
        <v>48</v>
      </c>
      <c r="C13" s="69">
        <v>8000</v>
      </c>
      <c r="D13" s="59"/>
      <c r="E13" s="60"/>
      <c r="F13" s="59"/>
      <c r="J13" s="36"/>
      <c r="K13" s="35"/>
      <c r="L13" s="35"/>
      <c r="M13" s="35"/>
      <c r="N13" s="36"/>
    </row>
    <row r="14" spans="1:18" ht="18" x14ac:dyDescent="0.2">
      <c r="A14" s="19" t="s">
        <v>196</v>
      </c>
      <c r="B14" s="58" t="s">
        <v>49</v>
      </c>
      <c r="C14" s="69">
        <v>20000</v>
      </c>
      <c r="D14" s="59"/>
      <c r="E14" s="60"/>
      <c r="F14" s="59"/>
      <c r="G14" s="59"/>
      <c r="H14" s="59"/>
      <c r="I14" s="59"/>
      <c r="J14" s="36"/>
      <c r="K14" s="35"/>
      <c r="L14" s="35"/>
      <c r="M14" s="35"/>
      <c r="N14" s="36"/>
    </row>
    <row r="15" spans="1:18" ht="18" x14ac:dyDescent="0.2">
      <c r="A15" s="19" t="s">
        <v>196</v>
      </c>
      <c r="B15" s="58" t="s">
        <v>43</v>
      </c>
      <c r="C15" s="69">
        <v>22000</v>
      </c>
      <c r="D15" s="59"/>
      <c r="E15" s="60"/>
      <c r="F15" s="59"/>
      <c r="J15" s="36"/>
      <c r="K15" s="35"/>
      <c r="L15" s="35"/>
      <c r="M15" s="35"/>
      <c r="N15" s="36"/>
    </row>
    <row r="16" spans="1:18" ht="18" x14ac:dyDescent="0.2">
      <c r="A16" s="19" t="s">
        <v>196</v>
      </c>
      <c r="B16" s="58" t="s">
        <v>16</v>
      </c>
      <c r="C16" s="69">
        <v>15000</v>
      </c>
      <c r="D16" s="59"/>
      <c r="E16" s="60"/>
      <c r="F16" s="59"/>
      <c r="J16" s="36"/>
      <c r="K16" s="35"/>
      <c r="L16" s="35"/>
      <c r="M16" s="35"/>
      <c r="N16" s="36"/>
    </row>
    <row r="17" spans="1:18" ht="18" x14ac:dyDescent="0.25">
      <c r="A17" s="19" t="s">
        <v>196</v>
      </c>
      <c r="B17" s="58" t="s">
        <v>17</v>
      </c>
      <c r="C17" s="69">
        <v>50000</v>
      </c>
      <c r="D17" s="61"/>
      <c r="E17" s="60"/>
      <c r="F17" s="59"/>
      <c r="I17" s="35"/>
      <c r="J17" s="36"/>
      <c r="K17" s="35"/>
      <c r="L17" s="35"/>
      <c r="M17" s="35"/>
      <c r="N17" s="36"/>
    </row>
    <row r="18" spans="1:18" ht="18" x14ac:dyDescent="0.2">
      <c r="B18" s="58" t="s">
        <v>21</v>
      </c>
      <c r="C18" s="69">
        <v>70000</v>
      </c>
      <c r="D18" s="59"/>
      <c r="E18" s="60"/>
      <c r="F18" s="59"/>
      <c r="I18" s="35"/>
      <c r="J18" s="36"/>
      <c r="K18" s="35"/>
      <c r="L18" s="35"/>
      <c r="M18" s="35"/>
      <c r="N18" s="36"/>
      <c r="P18" s="68"/>
      <c r="Q18" s="68"/>
      <c r="R18" s="68"/>
    </row>
    <row r="19" spans="1:18" ht="18" x14ac:dyDescent="0.2">
      <c r="A19" s="65" t="s">
        <v>195</v>
      </c>
      <c r="B19" s="58" t="s">
        <v>19</v>
      </c>
      <c r="C19" s="69">
        <v>2500</v>
      </c>
      <c r="D19" s="59"/>
      <c r="E19" s="60"/>
      <c r="F19" s="59"/>
      <c r="I19" s="35"/>
      <c r="J19" s="36"/>
      <c r="K19" s="35"/>
      <c r="L19" s="35"/>
      <c r="M19" s="35"/>
      <c r="N19" s="36"/>
      <c r="P19" s="68"/>
      <c r="Q19" s="68"/>
      <c r="R19" s="68"/>
    </row>
    <row r="20" spans="1:18" ht="36" x14ac:dyDescent="0.2">
      <c r="A20" s="65" t="s">
        <v>223</v>
      </c>
      <c r="B20" s="58" t="s">
        <v>20</v>
      </c>
      <c r="C20" s="69">
        <v>42000</v>
      </c>
      <c r="D20" s="59"/>
      <c r="E20" s="60"/>
      <c r="F20" s="59"/>
      <c r="I20" s="35"/>
      <c r="J20" s="36"/>
      <c r="K20" s="35"/>
      <c r="L20" s="35"/>
      <c r="M20" s="35"/>
      <c r="N20" s="36"/>
      <c r="P20" s="68"/>
      <c r="Q20" s="68"/>
      <c r="R20" s="68"/>
    </row>
    <row r="21" spans="1:18" ht="18" x14ac:dyDescent="0.2">
      <c r="B21" s="58" t="s">
        <v>22</v>
      </c>
      <c r="C21" s="69">
        <v>70000</v>
      </c>
      <c r="D21" s="59"/>
      <c r="E21" s="60"/>
      <c r="F21" s="59"/>
      <c r="I21" s="35"/>
      <c r="J21" s="36"/>
      <c r="K21" s="35"/>
      <c r="L21" s="35"/>
      <c r="M21" s="35"/>
      <c r="N21" s="36"/>
      <c r="P21" s="68"/>
      <c r="Q21" s="68"/>
      <c r="R21" s="68"/>
    </row>
    <row r="22" spans="1:18" ht="18" x14ac:dyDescent="0.2">
      <c r="A22" s="65" t="s">
        <v>222</v>
      </c>
      <c r="B22" s="62" t="s">
        <v>8</v>
      </c>
      <c r="C22" s="69">
        <v>650</v>
      </c>
      <c r="D22" s="59"/>
      <c r="E22" s="60"/>
      <c r="F22" s="59"/>
      <c r="G22" s="65"/>
      <c r="H22" s="65"/>
      <c r="I22" s="65"/>
      <c r="J22" s="36"/>
      <c r="K22" s="36"/>
      <c r="L22" s="35"/>
      <c r="M22" s="35"/>
      <c r="N22" s="36"/>
      <c r="P22" s="68"/>
      <c r="Q22" s="68"/>
      <c r="R22" s="68"/>
    </row>
    <row r="23" spans="1:18" ht="18" x14ac:dyDescent="0.2">
      <c r="C23" s="70"/>
      <c r="E23" s="38"/>
      <c r="I23" s="35"/>
      <c r="J23" s="36"/>
      <c r="K23" s="35"/>
      <c r="L23" s="35"/>
      <c r="M23" s="35"/>
      <c r="N23" s="36"/>
      <c r="P23" s="68"/>
      <c r="Q23" s="68"/>
      <c r="R23" s="68"/>
    </row>
    <row r="24" spans="1:18" ht="18" x14ac:dyDescent="0.2">
      <c r="C24" s="70"/>
      <c r="E24" s="38"/>
      <c r="I24" s="35"/>
      <c r="J24" s="36"/>
      <c r="K24" s="35"/>
      <c r="L24" s="35"/>
      <c r="M24" s="35"/>
      <c r="N24" s="36"/>
    </row>
    <row r="25" spans="1:18" x14ac:dyDescent="0.2">
      <c r="C25" s="71"/>
      <c r="I25" s="35"/>
      <c r="J25" s="36"/>
      <c r="K25" s="35"/>
      <c r="L25" s="35"/>
      <c r="M25" s="35"/>
      <c r="N25" s="36"/>
    </row>
    <row r="26" spans="1:18" ht="20.25" x14ac:dyDescent="0.3">
      <c r="C26" s="72">
        <v>327000</v>
      </c>
      <c r="D26" s="40"/>
      <c r="E26" s="40"/>
      <c r="F26" s="40"/>
      <c r="G26" s="40"/>
      <c r="H26" s="40"/>
      <c r="I26" s="40"/>
      <c r="J26" s="40"/>
      <c r="K26" s="35"/>
      <c r="L26" s="35"/>
      <c r="M26" s="35"/>
      <c r="N26" s="36"/>
    </row>
    <row r="27" spans="1:18" x14ac:dyDescent="0.2">
      <c r="I27" s="35"/>
      <c r="J27" s="36"/>
      <c r="K27" s="35"/>
      <c r="L27" s="35"/>
      <c r="M27" s="35"/>
      <c r="N27" s="36"/>
    </row>
  </sheetData>
  <sheetProtection algorithmName="SHA-512" hashValue="TDfnZQt3Hgg2+Zfr6Z1B+mf0VDOtX1A2KOfr4gAGNjHHsLfr4BOCMlixExSGk8q826Pu2HqHogKL+WVywTcWgA==" saltValue="o0TvAdo+K7XmfMEiIkz+dw==" spinCount="100000" sheet="1" selectLockedCells="1"/>
  <phoneticPr fontId="5" type="noConversion"/>
  <pageMargins left="0.75" right="0.75" top="1" bottom="1" header="0.5" footer="0.5"/>
  <pageSetup paperSize="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indexed="57"/>
  </sheetPr>
  <dimension ref="A1:M22"/>
  <sheetViews>
    <sheetView topLeftCell="A2" workbookViewId="0">
      <selection activeCell="C8" sqref="C8"/>
    </sheetView>
  </sheetViews>
  <sheetFormatPr defaultRowHeight="12.75" x14ac:dyDescent="0.2"/>
  <cols>
    <col min="2" max="2" width="13.42578125" bestFit="1" customWidth="1"/>
    <col min="3" max="4" width="13.42578125" customWidth="1"/>
    <col min="5" max="9" width="12.28515625" bestFit="1" customWidth="1"/>
    <col min="10" max="10" width="32.42578125" bestFit="1" customWidth="1"/>
    <col min="11" max="11" width="11.42578125" bestFit="1" customWidth="1"/>
  </cols>
  <sheetData>
    <row r="1" spans="1:13" ht="21" thickBot="1" x14ac:dyDescent="0.25">
      <c r="A1" s="27"/>
      <c r="B1" s="28"/>
      <c r="C1" s="28">
        <f>13+C3</f>
        <v>13</v>
      </c>
      <c r="D1" s="28">
        <f t="shared" ref="D1:I1" si="0">13+D3</f>
        <v>15</v>
      </c>
      <c r="E1" s="28">
        <f t="shared" si="0"/>
        <v>16</v>
      </c>
      <c r="F1" s="28">
        <f t="shared" si="0"/>
        <v>18</v>
      </c>
      <c r="G1" s="28">
        <f t="shared" si="0"/>
        <v>20</v>
      </c>
      <c r="H1" s="28">
        <f t="shared" si="0"/>
        <v>22</v>
      </c>
      <c r="I1" s="28">
        <f t="shared" si="0"/>
        <v>24</v>
      </c>
      <c r="J1" s="47" t="s">
        <v>31</v>
      </c>
      <c r="K1" s="28"/>
    </row>
    <row r="2" spans="1:13" ht="54.75" thickBot="1" x14ac:dyDescent="0.3">
      <c r="A2" s="21"/>
      <c r="B2" s="22" t="s">
        <v>40</v>
      </c>
      <c r="C2" s="45" t="s">
        <v>10</v>
      </c>
      <c r="D2" s="45"/>
      <c r="E2" s="46"/>
      <c r="F2" s="46"/>
      <c r="G2" s="46"/>
      <c r="H2" s="46"/>
      <c r="I2" s="46"/>
      <c r="J2" s="23" t="s">
        <v>41</v>
      </c>
      <c r="K2" s="23" t="s">
        <v>42</v>
      </c>
      <c r="L2" s="20" t="s">
        <v>39</v>
      </c>
      <c r="M2" s="20"/>
    </row>
    <row r="3" spans="1:13" ht="18.75" thickBot="1" x14ac:dyDescent="0.3">
      <c r="A3" s="76" t="s">
        <v>4</v>
      </c>
      <c r="B3" s="21"/>
      <c r="C3" s="48">
        <v>0</v>
      </c>
      <c r="D3" s="48">
        <v>2</v>
      </c>
      <c r="E3" s="48">
        <v>3</v>
      </c>
      <c r="F3" s="48">
        <v>5</v>
      </c>
      <c r="G3" s="48">
        <v>7</v>
      </c>
      <c r="H3" s="48">
        <v>9</v>
      </c>
      <c r="I3" s="48">
        <v>11</v>
      </c>
      <c r="J3" s="21"/>
      <c r="K3" s="21"/>
      <c r="L3" t="s">
        <v>36</v>
      </c>
      <c r="M3" t="s">
        <v>37</v>
      </c>
    </row>
    <row r="4" spans="1:13" ht="18.75" thickBot="1" x14ac:dyDescent="0.3">
      <c r="A4" s="76"/>
      <c r="B4" s="21"/>
      <c r="C4" s="45" t="s">
        <v>214</v>
      </c>
      <c r="D4" s="45"/>
      <c r="E4" s="45"/>
      <c r="F4" s="45"/>
      <c r="G4" s="45"/>
      <c r="H4" s="45"/>
      <c r="I4" s="45"/>
      <c r="J4" s="21"/>
      <c r="K4" s="21"/>
    </row>
    <row r="5" spans="1:13" ht="18.75" thickBot="1" x14ac:dyDescent="0.3">
      <c r="A5" s="77"/>
      <c r="B5" s="24">
        <v>3</v>
      </c>
      <c r="C5" s="25">
        <f t="shared" ref="C5:I19" si="1">(($K$11*$B5)-$K$8-$K$10*$B5-$K$12*$B5*(1+C$3/100)*C$3)-$K$9+$K$13</f>
        <v>-161500</v>
      </c>
      <c r="D5" s="25">
        <f t="shared" si="1"/>
        <v>-165478</v>
      </c>
      <c r="E5" s="25">
        <f t="shared" si="1"/>
        <v>-167525.5</v>
      </c>
      <c r="F5" s="25">
        <f t="shared" si="1"/>
        <v>-171737.5</v>
      </c>
      <c r="G5" s="25">
        <f t="shared" si="1"/>
        <v>-176105.5</v>
      </c>
      <c r="H5" s="25">
        <f t="shared" si="1"/>
        <v>-180629.5</v>
      </c>
      <c r="I5" s="25">
        <f t="shared" si="1"/>
        <v>-185309.5</v>
      </c>
      <c r="J5" s="21"/>
      <c r="K5" s="21"/>
      <c r="L5" s="16">
        <f t="shared" ref="L5:L7" si="2">MIN(E5:I5)</f>
        <v>-185309.5</v>
      </c>
      <c r="M5" s="16">
        <f t="shared" ref="M5:M7" si="3">MAX(E5:I5)</f>
        <v>-167525.5</v>
      </c>
    </row>
    <row r="6" spans="1:13" ht="18.75" thickBot="1" x14ac:dyDescent="0.3">
      <c r="A6" s="77"/>
      <c r="B6" s="24">
        <v>4</v>
      </c>
      <c r="C6" s="25">
        <f t="shared" si="1"/>
        <v>-122000</v>
      </c>
      <c r="D6" s="25">
        <f t="shared" si="1"/>
        <v>-127304</v>
      </c>
      <c r="E6" s="25">
        <f t="shared" si="1"/>
        <v>-130034</v>
      </c>
      <c r="F6" s="25">
        <f t="shared" si="1"/>
        <v>-135650</v>
      </c>
      <c r="G6" s="25">
        <f t="shared" si="1"/>
        <v>-141474</v>
      </c>
      <c r="H6" s="25">
        <f t="shared" si="1"/>
        <v>-147506</v>
      </c>
      <c r="I6" s="25">
        <f t="shared" si="1"/>
        <v>-153746</v>
      </c>
      <c r="J6" s="21"/>
      <c r="K6" s="21"/>
      <c r="L6" s="16">
        <f t="shared" si="2"/>
        <v>-153746</v>
      </c>
      <c r="M6" s="16">
        <f t="shared" si="3"/>
        <v>-130034</v>
      </c>
    </row>
    <row r="7" spans="1:13" ht="18.75" thickBot="1" x14ac:dyDescent="0.3">
      <c r="A7" s="77"/>
      <c r="B7" s="24">
        <v>5</v>
      </c>
      <c r="C7" s="25">
        <f t="shared" si="1"/>
        <v>-82500</v>
      </c>
      <c r="D7" s="25">
        <f t="shared" si="1"/>
        <v>-89130</v>
      </c>
      <c r="E7" s="25">
        <f t="shared" si="1"/>
        <v>-92542.5</v>
      </c>
      <c r="F7" s="25">
        <f t="shared" si="1"/>
        <v>-99562.5</v>
      </c>
      <c r="G7" s="25">
        <f t="shared" si="1"/>
        <v>-106842.5</v>
      </c>
      <c r="H7" s="25">
        <f t="shared" si="1"/>
        <v>-114382.5</v>
      </c>
      <c r="I7" s="25">
        <f t="shared" si="1"/>
        <v>-122182.5</v>
      </c>
      <c r="J7" s="21"/>
      <c r="K7" s="21"/>
      <c r="L7" s="16">
        <f t="shared" si="2"/>
        <v>-122182.5</v>
      </c>
      <c r="M7" s="16">
        <f t="shared" si="3"/>
        <v>-92542.5</v>
      </c>
    </row>
    <row r="8" spans="1:13" ht="18.75" customHeight="1" thickBot="1" x14ac:dyDescent="0.3">
      <c r="A8" s="77"/>
      <c r="B8" s="24">
        <v>6</v>
      </c>
      <c r="C8" s="25">
        <f t="shared" si="1"/>
        <v>-43000</v>
      </c>
      <c r="D8" s="25">
        <f t="shared" si="1"/>
        <v>-50956</v>
      </c>
      <c r="E8" s="25">
        <f t="shared" ref="E8:I19" si="4">(($K$11*$B8)-$K$8-$K$10*$B8-$K$12*$B8*(1+E$3/100)*E$3)-$K$9+$K$13</f>
        <v>-55051</v>
      </c>
      <c r="F8" s="25">
        <f t="shared" si="4"/>
        <v>-63475</v>
      </c>
      <c r="G8" s="25">
        <f t="shared" si="4"/>
        <v>-72211</v>
      </c>
      <c r="H8" s="25">
        <f t="shared" si="4"/>
        <v>-81259</v>
      </c>
      <c r="I8" s="25">
        <f t="shared" si="4"/>
        <v>-90619</v>
      </c>
      <c r="J8" s="26" t="s">
        <v>27</v>
      </c>
      <c r="K8" s="26">
        <f>Munkatábla!B3</f>
        <v>280000</v>
      </c>
      <c r="L8" s="16">
        <f>MIN(E8:I8)</f>
        <v>-90619</v>
      </c>
      <c r="M8" s="16">
        <f>MAX(E8:I8)</f>
        <v>-55051</v>
      </c>
    </row>
    <row r="9" spans="1:13" ht="18.75" thickBot="1" x14ac:dyDescent="0.3">
      <c r="A9" s="77"/>
      <c r="B9" s="24">
        <v>7</v>
      </c>
      <c r="C9" s="25">
        <f t="shared" si="1"/>
        <v>-3500</v>
      </c>
      <c r="D9" s="25">
        <f t="shared" si="1"/>
        <v>-12782</v>
      </c>
      <c r="E9" s="25">
        <f t="shared" si="4"/>
        <v>-17559.5</v>
      </c>
      <c r="F9" s="25">
        <f t="shared" si="4"/>
        <v>-27387.5</v>
      </c>
      <c r="G9" s="25">
        <f t="shared" si="4"/>
        <v>-37579.5</v>
      </c>
      <c r="H9" s="25">
        <f t="shared" si="4"/>
        <v>-48135.5</v>
      </c>
      <c r="I9" s="25">
        <f t="shared" si="4"/>
        <v>-59055.5</v>
      </c>
      <c r="J9" s="26" t="s">
        <v>26</v>
      </c>
      <c r="K9" s="26">
        <f>Munkatábla!$B$22</f>
        <v>70000</v>
      </c>
      <c r="L9" s="16">
        <f t="shared" ref="L9:L13" si="5">MIN(E9:I9)</f>
        <v>-59055.5</v>
      </c>
      <c r="M9" s="16">
        <f t="shared" ref="M9:M14" si="6">MAX(E9:I9)</f>
        <v>-17559.5</v>
      </c>
    </row>
    <row r="10" spans="1:13" ht="18.75" thickBot="1" x14ac:dyDescent="0.3">
      <c r="A10" s="77"/>
      <c r="B10" s="24">
        <v>8</v>
      </c>
      <c r="C10" s="25">
        <f t="shared" si="1"/>
        <v>36000</v>
      </c>
      <c r="D10" s="25">
        <f t="shared" si="1"/>
        <v>25392</v>
      </c>
      <c r="E10" s="25">
        <f t="shared" si="4"/>
        <v>19932</v>
      </c>
      <c r="F10" s="25">
        <f t="shared" si="4"/>
        <v>8700</v>
      </c>
      <c r="G10" s="25">
        <f t="shared" si="4"/>
        <v>-2948</v>
      </c>
      <c r="H10" s="25">
        <f t="shared" si="4"/>
        <v>-15012</v>
      </c>
      <c r="I10" s="25">
        <f t="shared" si="4"/>
        <v>-27492</v>
      </c>
      <c r="J10" s="26" t="s">
        <v>25</v>
      </c>
      <c r="K10" s="26">
        <f>Munkatábla!$B$4</f>
        <v>2500</v>
      </c>
      <c r="L10" s="16">
        <f t="shared" si="5"/>
        <v>-27492</v>
      </c>
      <c r="M10" s="16">
        <f t="shared" si="6"/>
        <v>19932</v>
      </c>
    </row>
    <row r="11" spans="1:13" ht="18.75" thickBot="1" x14ac:dyDescent="0.3">
      <c r="A11" s="77"/>
      <c r="B11" s="24">
        <v>9</v>
      </c>
      <c r="C11" s="25">
        <f t="shared" si="1"/>
        <v>75500</v>
      </c>
      <c r="D11" s="25">
        <f t="shared" si="1"/>
        <v>63566</v>
      </c>
      <c r="E11" s="25">
        <f t="shared" si="4"/>
        <v>57423.5</v>
      </c>
      <c r="F11" s="25">
        <f t="shared" si="4"/>
        <v>44787.5</v>
      </c>
      <c r="G11" s="25">
        <f t="shared" si="4"/>
        <v>31683.5</v>
      </c>
      <c r="H11" s="25">
        <f t="shared" si="4"/>
        <v>18111.499999999993</v>
      </c>
      <c r="I11" s="25">
        <f t="shared" si="4"/>
        <v>4071.4999999999854</v>
      </c>
      <c r="J11" s="26" t="s">
        <v>24</v>
      </c>
      <c r="K11" s="26">
        <f>Munkatábla!B5</f>
        <v>42000</v>
      </c>
      <c r="L11" s="16">
        <f t="shared" si="5"/>
        <v>4071.4999999999854</v>
      </c>
      <c r="M11" s="16">
        <f t="shared" si="6"/>
        <v>57423.5</v>
      </c>
    </row>
    <row r="12" spans="1:13" ht="18.75" thickBot="1" x14ac:dyDescent="0.3">
      <c r="A12" s="77"/>
      <c r="B12" s="24">
        <v>10</v>
      </c>
      <c r="C12" s="25">
        <f t="shared" si="1"/>
        <v>115000</v>
      </c>
      <c r="D12" s="25">
        <f t="shared" si="1"/>
        <v>101740</v>
      </c>
      <c r="E12" s="25">
        <f t="shared" si="4"/>
        <v>94915</v>
      </c>
      <c r="F12" s="25">
        <f t="shared" si="4"/>
        <v>80875</v>
      </c>
      <c r="G12" s="25">
        <f t="shared" si="4"/>
        <v>66315</v>
      </c>
      <c r="H12" s="25">
        <f t="shared" si="4"/>
        <v>51234.999999999993</v>
      </c>
      <c r="I12" s="25">
        <f t="shared" si="4"/>
        <v>35634.999999999985</v>
      </c>
      <c r="J12" s="26" t="s">
        <v>23</v>
      </c>
      <c r="K12" s="26">
        <f>Munkatábla!B6</f>
        <v>650</v>
      </c>
      <c r="L12" s="16">
        <f t="shared" si="5"/>
        <v>35634.999999999985</v>
      </c>
      <c r="M12" s="16">
        <f t="shared" si="6"/>
        <v>94915</v>
      </c>
    </row>
    <row r="13" spans="1:13" ht="18.75" thickBot="1" x14ac:dyDescent="0.3">
      <c r="A13" s="77"/>
      <c r="B13" s="24">
        <v>12</v>
      </c>
      <c r="C13" s="25">
        <f t="shared" si="1"/>
        <v>194000</v>
      </c>
      <c r="D13" s="25">
        <f t="shared" si="1"/>
        <v>178088</v>
      </c>
      <c r="E13" s="25">
        <f t="shared" si="4"/>
        <v>169898</v>
      </c>
      <c r="F13" s="25">
        <f t="shared" si="4"/>
        <v>153050</v>
      </c>
      <c r="G13" s="25">
        <f t="shared" si="4"/>
        <v>135578</v>
      </c>
      <c r="H13" s="25">
        <f t="shared" si="4"/>
        <v>117482</v>
      </c>
      <c r="I13" s="25">
        <f t="shared" si="4"/>
        <v>98762</v>
      </c>
      <c r="J13" s="26" t="s">
        <v>22</v>
      </c>
      <c r="K13" s="26">
        <f>Munkatábla!B25</f>
        <v>70000</v>
      </c>
      <c r="L13" s="16">
        <f t="shared" si="5"/>
        <v>98762</v>
      </c>
      <c r="M13" s="16">
        <f t="shared" si="6"/>
        <v>169898</v>
      </c>
    </row>
    <row r="14" spans="1:13" ht="18.75" thickBot="1" x14ac:dyDescent="0.3">
      <c r="A14" s="77"/>
      <c r="B14" s="24">
        <v>13</v>
      </c>
      <c r="C14" s="25">
        <f t="shared" si="1"/>
        <v>233500</v>
      </c>
      <c r="D14" s="25">
        <f t="shared" si="1"/>
        <v>216262</v>
      </c>
      <c r="E14" s="25">
        <f t="shared" si="4"/>
        <v>207389.5</v>
      </c>
      <c r="F14" s="25">
        <f t="shared" si="4"/>
        <v>189137.5</v>
      </c>
      <c r="G14" s="25">
        <f t="shared" si="4"/>
        <v>170209.5</v>
      </c>
      <c r="H14" s="25">
        <f t="shared" si="4"/>
        <v>150605.5</v>
      </c>
      <c r="I14" s="25">
        <f t="shared" si="4"/>
        <v>130325.5</v>
      </c>
      <c r="J14" s="26"/>
      <c r="K14" s="26"/>
      <c r="L14" s="16">
        <f>MIN(E14:I14)</f>
        <v>130325.5</v>
      </c>
      <c r="M14" s="16">
        <f t="shared" si="6"/>
        <v>207389.5</v>
      </c>
    </row>
    <row r="15" spans="1:13" ht="18.75" thickBot="1" x14ac:dyDescent="0.3">
      <c r="A15" s="77"/>
      <c r="B15" s="24">
        <v>14</v>
      </c>
      <c r="C15" s="25">
        <f t="shared" si="1"/>
        <v>273000</v>
      </c>
      <c r="D15" s="25">
        <f t="shared" si="1"/>
        <v>254436</v>
      </c>
      <c r="E15" s="25">
        <f t="shared" si="4"/>
        <v>244881</v>
      </c>
      <c r="F15" s="25">
        <f t="shared" si="4"/>
        <v>225225</v>
      </c>
      <c r="G15" s="25">
        <f t="shared" si="4"/>
        <v>204841</v>
      </c>
      <c r="H15" s="25">
        <f t="shared" si="4"/>
        <v>183729</v>
      </c>
      <c r="I15" s="25">
        <f t="shared" si="4"/>
        <v>161889</v>
      </c>
      <c r="J15" s="26"/>
      <c r="K15" s="26"/>
      <c r="L15" s="16"/>
      <c r="M15" s="16"/>
    </row>
    <row r="16" spans="1:13" ht="18.75" thickBot="1" x14ac:dyDescent="0.3">
      <c r="A16" s="77"/>
      <c r="B16" s="24">
        <v>15</v>
      </c>
      <c r="C16" s="25">
        <f t="shared" si="1"/>
        <v>312500</v>
      </c>
      <c r="D16" s="25">
        <f t="shared" si="1"/>
        <v>292610</v>
      </c>
      <c r="E16" s="25">
        <f t="shared" si="4"/>
        <v>282372.5</v>
      </c>
      <c r="F16" s="25">
        <f t="shared" si="4"/>
        <v>261312.5</v>
      </c>
      <c r="G16" s="25">
        <f t="shared" si="4"/>
        <v>239472.5</v>
      </c>
      <c r="H16" s="25">
        <f t="shared" si="4"/>
        <v>216852.5</v>
      </c>
      <c r="I16" s="25">
        <f t="shared" si="4"/>
        <v>193452.5</v>
      </c>
      <c r="J16" s="26"/>
      <c r="K16" s="26"/>
      <c r="L16" s="16"/>
      <c r="M16" s="16"/>
    </row>
    <row r="17" spans="1:13" ht="18.75" thickBot="1" x14ac:dyDescent="0.3">
      <c r="A17" s="77"/>
      <c r="B17" s="24">
        <v>16</v>
      </c>
      <c r="C17" s="25">
        <f t="shared" si="1"/>
        <v>352000</v>
      </c>
      <c r="D17" s="25">
        <f t="shared" si="1"/>
        <v>330784</v>
      </c>
      <c r="E17" s="25">
        <f t="shared" si="4"/>
        <v>319864</v>
      </c>
      <c r="F17" s="25">
        <f t="shared" si="4"/>
        <v>297400</v>
      </c>
      <c r="G17" s="25">
        <f t="shared" si="4"/>
        <v>274104</v>
      </c>
      <c r="H17" s="25">
        <f t="shared" si="4"/>
        <v>249976</v>
      </c>
      <c r="I17" s="25">
        <f t="shared" si="4"/>
        <v>225016</v>
      </c>
      <c r="J17" s="26"/>
      <c r="K17" s="26"/>
      <c r="L17" s="16"/>
      <c r="M17" s="16"/>
    </row>
    <row r="18" spans="1:13" ht="18.75" thickBot="1" x14ac:dyDescent="0.3">
      <c r="A18" s="77"/>
      <c r="B18" s="24">
        <v>17</v>
      </c>
      <c r="C18" s="25">
        <f t="shared" si="1"/>
        <v>391500</v>
      </c>
      <c r="D18" s="25">
        <f t="shared" si="1"/>
        <v>368958</v>
      </c>
      <c r="E18" s="25">
        <f t="shared" si="4"/>
        <v>357355.5</v>
      </c>
      <c r="F18" s="25">
        <f t="shared" si="4"/>
        <v>333487.5</v>
      </c>
      <c r="G18" s="25">
        <f t="shared" si="4"/>
        <v>308735.5</v>
      </c>
      <c r="H18" s="25">
        <f t="shared" si="4"/>
        <v>283099.5</v>
      </c>
      <c r="I18" s="25">
        <f t="shared" si="4"/>
        <v>256579.49999999997</v>
      </c>
      <c r="J18" s="26"/>
      <c r="K18" s="26"/>
      <c r="L18" s="16"/>
      <c r="M18" s="16"/>
    </row>
    <row r="19" spans="1:13" ht="18.75" thickBot="1" x14ac:dyDescent="0.3">
      <c r="A19" s="77"/>
      <c r="B19" s="24">
        <v>18</v>
      </c>
      <c r="C19" s="25">
        <f t="shared" si="1"/>
        <v>431000</v>
      </c>
      <c r="D19" s="25">
        <f t="shared" si="1"/>
        <v>407132</v>
      </c>
      <c r="E19" s="25">
        <f t="shared" si="4"/>
        <v>394847</v>
      </c>
      <c r="F19" s="25">
        <f t="shared" si="4"/>
        <v>369575</v>
      </c>
      <c r="G19" s="25">
        <f t="shared" si="4"/>
        <v>343367</v>
      </c>
      <c r="H19" s="25">
        <f t="shared" si="4"/>
        <v>316223</v>
      </c>
      <c r="I19" s="25">
        <f t="shared" si="4"/>
        <v>288143</v>
      </c>
      <c r="J19" s="26"/>
      <c r="K19" s="26"/>
      <c r="L19" s="16"/>
      <c r="M19" s="16"/>
    </row>
    <row r="20" spans="1:13" ht="18.75" thickBot="1" x14ac:dyDescent="0.3">
      <c r="A20" s="21"/>
      <c r="B20" s="21" t="s">
        <v>34</v>
      </c>
      <c r="C20" s="64">
        <f t="shared" ref="C20:H20" si="7">MIN(C5:C19)</f>
        <v>-161500</v>
      </c>
      <c r="D20" s="64">
        <f t="shared" si="7"/>
        <v>-165478</v>
      </c>
      <c r="E20" s="64">
        <f t="shared" si="7"/>
        <v>-167525.5</v>
      </c>
      <c r="F20" s="64">
        <f t="shared" si="7"/>
        <v>-171737.5</v>
      </c>
      <c r="G20" s="64">
        <f t="shared" si="7"/>
        <v>-176105.5</v>
      </c>
      <c r="H20" s="64">
        <f t="shared" si="7"/>
        <v>-180629.5</v>
      </c>
      <c r="I20" s="64">
        <f>MIN(I3:I19)</f>
        <v>-185309.5</v>
      </c>
      <c r="J20" s="21"/>
      <c r="K20" s="64">
        <f>SUM(K8:K12)</f>
        <v>395150</v>
      </c>
    </row>
    <row r="21" spans="1:13" ht="18.75" thickBot="1" x14ac:dyDescent="0.3">
      <c r="A21" s="21"/>
      <c r="B21" s="21" t="s">
        <v>35</v>
      </c>
      <c r="C21" s="64">
        <f t="shared" ref="C21:I21" si="8">MAX(C3:C19)</f>
        <v>431000</v>
      </c>
      <c r="D21" s="64">
        <f t="shared" si="8"/>
        <v>407132</v>
      </c>
      <c r="E21" s="64">
        <f t="shared" si="8"/>
        <v>394847</v>
      </c>
      <c r="F21" s="64">
        <f t="shared" si="8"/>
        <v>369575</v>
      </c>
      <c r="G21" s="64">
        <f t="shared" si="8"/>
        <v>343367</v>
      </c>
      <c r="H21" s="64">
        <f t="shared" si="8"/>
        <v>316223</v>
      </c>
      <c r="I21" s="64">
        <f t="shared" si="8"/>
        <v>288143</v>
      </c>
      <c r="J21" s="21"/>
      <c r="K21" s="64">
        <f>20000*6</f>
        <v>120000</v>
      </c>
    </row>
    <row r="22" spans="1:13" ht="18.75" thickBot="1" x14ac:dyDescent="0.3">
      <c r="E22" s="63">
        <f>(($K$11*$B22)-$K$8-$K$10*$B22-$K$12*$B22*(1+E$3/100)*E$3)-$K$9+$K$13</f>
        <v>-280000</v>
      </c>
    </row>
  </sheetData>
  <sheetProtection algorithmName="SHA-512" hashValue="qptvTLopnEpR1dNED80EJslS5yE8gw7XnySyUQnj+5vviUWF4ehw/CjT5Uc5ZcoPR/KOHhHe9T10J3N3pT1ZkQ==" saltValue="AjpzX+aVcUmOIWaZyGkp4A==" spinCount="100000" sheet="1" objects="1" scenarios="1"/>
  <mergeCells count="1">
    <mergeCell ref="A3:A19"/>
  </mergeCells>
  <phoneticPr fontId="0" type="noConversion"/>
  <pageMargins left="0.75" right="0.75" top="1" bottom="1" header="0.5" footer="0.5"/>
  <pageSetup paperSize="9" orientation="portrait" horizontalDpi="300" verticalDpi="3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F92172-0E95-47A8-A481-B50E901A2250}">
  <dimension ref="A1"/>
  <sheetViews>
    <sheetView workbookViewId="0"/>
  </sheetViews>
  <sheetFormatPr defaultRowHeight="12.75" x14ac:dyDescent="0.2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881BD0-3597-4731-8848-6010592F7274}">
  <dimension ref="A2:I22"/>
  <sheetViews>
    <sheetView workbookViewId="0">
      <selection activeCell="P15" sqref="P15"/>
    </sheetView>
  </sheetViews>
  <sheetFormatPr defaultRowHeight="12.75" x14ac:dyDescent="0.2"/>
  <cols>
    <col min="2" max="2" width="25" bestFit="1" customWidth="1"/>
  </cols>
  <sheetData>
    <row r="2" spans="1:9" x14ac:dyDescent="0.2">
      <c r="B2" s="49" t="s">
        <v>212</v>
      </c>
      <c r="C2" s="49" t="s">
        <v>213</v>
      </c>
    </row>
    <row r="3" spans="1:9" ht="15.75" x14ac:dyDescent="0.2">
      <c r="A3">
        <v>1</v>
      </c>
      <c r="B3" s="50" t="s">
        <v>221</v>
      </c>
      <c r="C3" s="52">
        <v>8085</v>
      </c>
    </row>
    <row r="4" spans="1:9" ht="15.75" x14ac:dyDescent="0.2">
      <c r="A4">
        <v>2</v>
      </c>
      <c r="B4" s="50" t="s">
        <v>199</v>
      </c>
      <c r="C4" s="52">
        <v>8000</v>
      </c>
      <c r="I4" s="49" t="s">
        <v>215</v>
      </c>
    </row>
    <row r="5" spans="1:9" ht="15.75" x14ac:dyDescent="0.2">
      <c r="A5">
        <v>3</v>
      </c>
      <c r="B5" s="50" t="s">
        <v>198</v>
      </c>
      <c r="C5" s="52">
        <v>7900</v>
      </c>
    </row>
    <row r="6" spans="1:9" ht="15.75" x14ac:dyDescent="0.2">
      <c r="A6">
        <v>4</v>
      </c>
      <c r="B6" s="50" t="s">
        <v>207</v>
      </c>
      <c r="C6" s="52">
        <v>7500</v>
      </c>
    </row>
    <row r="7" spans="1:9" ht="15.75" x14ac:dyDescent="0.2">
      <c r="A7">
        <v>5</v>
      </c>
      <c r="B7" s="50" t="s">
        <v>209</v>
      </c>
      <c r="C7" s="52">
        <v>7497</v>
      </c>
    </row>
    <row r="8" spans="1:9" ht="15.75" x14ac:dyDescent="0.2">
      <c r="A8">
        <v>6</v>
      </c>
      <c r="B8" s="50" t="s">
        <v>210</v>
      </c>
      <c r="C8" s="52">
        <v>7210</v>
      </c>
    </row>
    <row r="9" spans="1:9" ht="15.75" x14ac:dyDescent="0.2">
      <c r="A9">
        <v>7</v>
      </c>
      <c r="B9" s="50" t="s">
        <v>203</v>
      </c>
      <c r="C9" s="52">
        <v>7054</v>
      </c>
    </row>
    <row r="10" spans="1:9" ht="15.75" x14ac:dyDescent="0.2">
      <c r="A10">
        <v>8</v>
      </c>
      <c r="B10" s="50" t="s">
        <v>216</v>
      </c>
      <c r="C10" s="52">
        <v>7050</v>
      </c>
    </row>
    <row r="11" spans="1:9" ht="15.75" x14ac:dyDescent="0.2">
      <c r="A11">
        <v>9</v>
      </c>
      <c r="B11" s="50" t="s">
        <v>200</v>
      </c>
      <c r="C11" s="52">
        <v>6550</v>
      </c>
    </row>
    <row r="12" spans="1:9" ht="15.75" x14ac:dyDescent="0.2">
      <c r="A12">
        <v>10</v>
      </c>
      <c r="B12" s="50" t="s">
        <v>218</v>
      </c>
      <c r="C12" s="52">
        <v>6530</v>
      </c>
    </row>
    <row r="13" spans="1:9" ht="15.75" x14ac:dyDescent="0.2">
      <c r="A13">
        <v>11</v>
      </c>
      <c r="B13" s="50" t="s">
        <v>217</v>
      </c>
      <c r="C13" s="52">
        <v>6200</v>
      </c>
    </row>
    <row r="14" spans="1:9" ht="15.75" x14ac:dyDescent="0.2">
      <c r="A14">
        <v>12</v>
      </c>
      <c r="B14" s="50" t="s">
        <v>220</v>
      </c>
      <c r="C14" s="52">
        <v>6122</v>
      </c>
    </row>
    <row r="15" spans="1:9" ht="15.75" x14ac:dyDescent="0.2">
      <c r="A15">
        <v>13</v>
      </c>
      <c r="B15" s="50" t="s">
        <v>208</v>
      </c>
      <c r="C15" s="52">
        <v>6019</v>
      </c>
    </row>
    <row r="16" spans="1:9" ht="15.75" x14ac:dyDescent="0.2">
      <c r="A16">
        <v>14</v>
      </c>
      <c r="B16" s="50" t="s">
        <v>201</v>
      </c>
      <c r="C16" s="52">
        <v>6000</v>
      </c>
    </row>
    <row r="17" spans="1:3" ht="15.75" x14ac:dyDescent="0.2">
      <c r="A17">
        <v>15</v>
      </c>
      <c r="B17" s="50" t="s">
        <v>202</v>
      </c>
      <c r="C17" s="52">
        <v>5900</v>
      </c>
    </row>
    <row r="18" spans="1:3" ht="15.75" x14ac:dyDescent="0.2">
      <c r="A18">
        <v>16</v>
      </c>
      <c r="B18" s="50" t="s">
        <v>219</v>
      </c>
      <c r="C18" s="52">
        <v>5390</v>
      </c>
    </row>
    <row r="19" spans="1:3" ht="15.75" x14ac:dyDescent="0.2">
      <c r="A19">
        <v>17</v>
      </c>
      <c r="B19" s="50" t="s">
        <v>204</v>
      </c>
      <c r="C19" s="52">
        <v>5100</v>
      </c>
    </row>
    <row r="20" spans="1:3" ht="15.75" x14ac:dyDescent="0.2">
      <c r="A20">
        <v>18</v>
      </c>
      <c r="B20" s="50" t="s">
        <v>206</v>
      </c>
      <c r="C20" s="52">
        <v>5000</v>
      </c>
    </row>
    <row r="21" spans="1:3" ht="16.5" thickBot="1" x14ac:dyDescent="0.25">
      <c r="A21">
        <v>19</v>
      </c>
      <c r="B21" s="50" t="s">
        <v>205</v>
      </c>
      <c r="C21" s="52">
        <v>4900</v>
      </c>
    </row>
    <row r="22" spans="1:3" ht="16.5" thickBot="1" x14ac:dyDescent="0.25">
      <c r="B22" s="51" t="s">
        <v>211</v>
      </c>
      <c r="C22" s="53">
        <v>6660.5327656894933</v>
      </c>
    </row>
  </sheetData>
  <sheetProtection sheet="1" objects="1" scenarios="1"/>
  <sortState xmlns:xlrd2="http://schemas.microsoft.com/office/spreadsheetml/2017/richdata2" ref="B3:C21">
    <sortCondition descending="1" ref="C3:C21"/>
  </sortState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Munkalapok</vt:lpstr>
      </vt:variant>
      <vt:variant>
        <vt:i4>8</vt:i4>
      </vt:variant>
      <vt:variant>
        <vt:lpstr>Diagramok</vt:lpstr>
      </vt:variant>
      <vt:variant>
        <vt:i4>2</vt:i4>
      </vt:variant>
      <vt:variant>
        <vt:lpstr>Névvel ellátott tartományok</vt:lpstr>
      </vt:variant>
      <vt:variant>
        <vt:i4>1</vt:i4>
      </vt:variant>
    </vt:vector>
  </HeadingPairs>
  <TitlesOfParts>
    <vt:vector size="11" baseType="lpstr">
      <vt:lpstr>Leírás</vt:lpstr>
      <vt:lpstr>Bérmunka költségek</vt:lpstr>
      <vt:lpstr>Munkatábla</vt:lpstr>
      <vt:lpstr>Költségpéldák</vt:lpstr>
      <vt:lpstr>Költségek</vt:lpstr>
      <vt:lpstr>Eredménytábla</vt:lpstr>
      <vt:lpstr>Térkép_Mo_Megyék_2019</vt:lpstr>
      <vt:lpstr>Térkép adat</vt:lpstr>
      <vt:lpstr>Diagram</vt:lpstr>
      <vt:lpstr>Térkép_Mo_Megyék_2017</vt:lpstr>
      <vt:lpstr>Költségek!Nyomtatási_terület</vt:lpstr>
    </vt:vector>
  </TitlesOfParts>
  <Company>OMMI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DSD</dc:creator>
  <cp:lastModifiedBy>Dénes Szieberth</cp:lastModifiedBy>
  <cp:lastPrinted>2017-12-23T17:25:42Z</cp:lastPrinted>
  <dcterms:created xsi:type="dcterms:W3CDTF">2005-10-31T03:42:17Z</dcterms:created>
  <dcterms:modified xsi:type="dcterms:W3CDTF">2019-12-29T04:33:20Z</dcterms:modified>
</cp:coreProperties>
</file>