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hartsheets/sheet1.xml" ContentType="application/vnd.openxmlformats-officedocument.spreadsheetml.chart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hartsheets/sheet2.xml" ContentType="application/vnd.openxmlformats-officedocument.spreadsheetml.chart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harts/chart2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Ex3.xml" ContentType="application/vnd.ms-office.chartex+xml"/>
  <Override PartName="/xl/charts/style3.xml" ContentType="application/vnd.ms-office.chartstyle+xml"/>
  <Override PartName="/xl/charts/colors3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Szaktanácsadás/Gazdaság/"/>
    </mc:Choice>
  </mc:AlternateContent>
  <xr:revisionPtr revIDLastSave="13" documentId="8_{07D9728E-58D0-4629-902E-44D4B102DE77}" xr6:coauthVersionLast="47" xr6:coauthVersionMax="47" xr10:uidLastSave="{6DD8DDCD-075C-4E34-BACA-7A182F89858F}"/>
  <bookViews>
    <workbookView xWindow="-108" yWindow="-108" windowWidth="23256" windowHeight="12456" activeTab="4" xr2:uid="{00000000-000D-0000-FFFF-FFFF00000000}"/>
  </bookViews>
  <sheets>
    <sheet name="Leírás" sheetId="5" r:id="rId1"/>
    <sheet name="Bérmunka költségek" sheetId="45" state="hidden" r:id="rId2"/>
    <sheet name="Munkatábla" sheetId="2" state="hidden" r:id="rId3"/>
    <sheet name="Költségpéldák" sheetId="3" state="hidden" r:id="rId4"/>
    <sheet name="Költségek" sheetId="6" r:id="rId5"/>
    <sheet name="Ártábla" sheetId="50" state="hidden" r:id="rId6"/>
    <sheet name="Eredménytábla" sheetId="1" r:id="rId7"/>
    <sheet name="Diagram" sheetId="4" r:id="rId8"/>
    <sheet name="Térkép_2024" sheetId="51" r:id="rId9"/>
    <sheet name="Térkép_Mo_Megyék_2023" sheetId="49" r:id="rId10"/>
    <sheet name="Térkép_Mo_Megyék_2019" sheetId="48" r:id="rId11"/>
    <sheet name="Térkép_Mo_Megyék_2017" sheetId="47" r:id="rId12"/>
    <sheet name="Térkép adat" sheetId="46" state="hidden" r:id="rId13"/>
  </sheets>
  <externalReferences>
    <externalReference r:id="rId14"/>
  </externalReferences>
  <definedNames>
    <definedName name="_xlnm._FilterDatabase" localSheetId="1" hidden="1">'Bérmunka költségek'!$A$1:$B$77</definedName>
    <definedName name="_xlchart.v5.0" hidden="1">[1]Munka1!$A$1</definedName>
    <definedName name="_xlchart.v5.1" hidden="1">[1]Munka1!$A$2:$A$20</definedName>
    <definedName name="_xlchart.v5.10" hidden="1">'Térkép adat'!$C$2</definedName>
    <definedName name="_xlchart.v5.11" hidden="1">'Térkép adat'!$C$3:$C$21</definedName>
    <definedName name="_xlchart.v5.2" hidden="1">[1]Munka1!$B$1</definedName>
    <definedName name="_xlchart.v5.3" hidden="1">[1]Munka1!$B$2:$B$20</definedName>
    <definedName name="_xlchart.v5.4" hidden="1">'Térkép adat'!$B$2</definedName>
    <definedName name="_xlchart.v5.5" hidden="1">'Térkép adat'!$B$3:$B$21</definedName>
    <definedName name="_xlchart.v5.6" hidden="1">'Térkép adat'!$C$2</definedName>
    <definedName name="_xlchart.v5.7" hidden="1">'Térkép adat'!$C$3:$C$21</definedName>
    <definedName name="_xlchart.v5.8" hidden="1">'Térkép adat'!$B$2</definedName>
    <definedName name="_xlchart.v5.9" hidden="1">'Térkép adat'!$B$3:$B$21</definedName>
    <definedName name="_xlnm.Print_Area" localSheetId="4">Költségek!$B$1:$F$22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6" l="1"/>
  <c r="B9" i="2" s="1"/>
  <c r="C10" i="6"/>
  <c r="E3" i="50"/>
  <c r="E4" i="50"/>
  <c r="E5" i="50"/>
  <c r="E6" i="50"/>
  <c r="E7" i="50"/>
  <c r="E8" i="50"/>
  <c r="E9" i="50"/>
  <c r="E10" i="50"/>
  <c r="E11" i="50"/>
  <c r="E12" i="50"/>
  <c r="E13" i="50"/>
  <c r="E14" i="50"/>
  <c r="E15" i="50"/>
  <c r="E16" i="50"/>
  <c r="E17" i="50"/>
  <c r="E18" i="50"/>
  <c r="E19" i="50"/>
  <c r="E20" i="50"/>
  <c r="E21" i="50"/>
  <c r="E22" i="50"/>
  <c r="E23" i="50"/>
  <c r="E24" i="50"/>
  <c r="E25" i="50"/>
  <c r="E26" i="50"/>
  <c r="E27" i="50"/>
  <c r="E28" i="50"/>
  <c r="E29" i="50"/>
  <c r="E30" i="50"/>
  <c r="E31" i="50"/>
  <c r="E32" i="50"/>
  <c r="E33" i="50"/>
  <c r="E34" i="50"/>
  <c r="E35" i="50"/>
  <c r="E36" i="50"/>
  <c r="E37" i="50"/>
  <c r="E38" i="50"/>
  <c r="E39" i="50"/>
  <c r="E40" i="50"/>
  <c r="E41" i="50"/>
  <c r="E42" i="50"/>
  <c r="E2" i="50"/>
  <c r="C11" i="6"/>
  <c r="B15" i="2" s="1"/>
  <c r="C7" i="6"/>
  <c r="C22" i="6"/>
  <c r="C18" i="6"/>
  <c r="C17" i="6"/>
  <c r="B21" i="2" s="1"/>
  <c r="C16" i="6"/>
  <c r="C12" i="6"/>
  <c r="B16" i="2" s="1"/>
  <c r="B14" i="2"/>
  <c r="C8" i="6"/>
  <c r="B13" i="2" s="1"/>
  <c r="B12" i="2"/>
  <c r="C5" i="6"/>
  <c r="B10" i="2" s="1"/>
  <c r="C6" i="6"/>
  <c r="B11" i="2" s="1"/>
  <c r="C3" i="6"/>
  <c r="B8" i="2" s="1"/>
  <c r="B19" i="2"/>
  <c r="B20" i="2"/>
  <c r="B24" i="2"/>
  <c r="B5" i="2" s="1"/>
  <c r="K11" i="1" s="1"/>
  <c r="D1" i="1"/>
  <c r="E1" i="1"/>
  <c r="F1" i="1"/>
  <c r="G1" i="1"/>
  <c r="H1" i="1"/>
  <c r="I1" i="1"/>
  <c r="C1" i="1"/>
  <c r="A24" i="2"/>
  <c r="A19" i="2"/>
  <c r="A20" i="2"/>
  <c r="A21" i="2"/>
  <c r="A22" i="2"/>
  <c r="A23" i="2"/>
  <c r="A9" i="2"/>
  <c r="A10" i="2"/>
  <c r="A11" i="2"/>
  <c r="A12" i="2"/>
  <c r="A13" i="2"/>
  <c r="A14" i="2"/>
  <c r="A15" i="2"/>
  <c r="A16" i="2"/>
  <c r="A17" i="2"/>
  <c r="A18" i="2"/>
  <c r="A8" i="2"/>
  <c r="B18" i="2"/>
  <c r="B23" i="2"/>
  <c r="B4" i="2" s="1"/>
  <c r="K10" i="1" s="1"/>
  <c r="B25" i="2"/>
  <c r="K13" i="1" s="1"/>
  <c r="K21" i="1"/>
  <c r="B17" i="2" l="1"/>
  <c r="B26" i="2"/>
  <c r="B6" i="2" s="1"/>
  <c r="K12" i="1" s="1"/>
  <c r="B22" i="2"/>
  <c r="K9" i="1" s="1"/>
  <c r="B3" i="2"/>
  <c r="K8" i="1" s="1"/>
  <c r="H7" i="1" l="1"/>
  <c r="I15" i="1"/>
  <c r="G18" i="1"/>
  <c r="E16" i="1"/>
  <c r="C19" i="1"/>
  <c r="H16" i="1"/>
  <c r="F19" i="1"/>
  <c r="D17" i="1"/>
  <c r="D18" i="1"/>
  <c r="I19" i="1"/>
  <c r="G17" i="1"/>
  <c r="E15" i="1"/>
  <c r="C18" i="1"/>
  <c r="H15" i="1"/>
  <c r="F18" i="1"/>
  <c r="D16" i="1"/>
  <c r="I18" i="1"/>
  <c r="G16" i="1"/>
  <c r="E19" i="1"/>
  <c r="C17" i="1"/>
  <c r="H19" i="1"/>
  <c r="F17" i="1"/>
  <c r="D15" i="1"/>
  <c r="I17" i="1"/>
  <c r="G15" i="1"/>
  <c r="E18" i="1"/>
  <c r="C16" i="1"/>
  <c r="H18" i="1"/>
  <c r="F16" i="1"/>
  <c r="D19" i="1"/>
  <c r="I16" i="1"/>
  <c r="G19" i="1"/>
  <c r="E17" i="1"/>
  <c r="C15" i="1"/>
  <c r="H17" i="1"/>
  <c r="F15" i="1"/>
  <c r="D9" i="1"/>
  <c r="F10" i="1"/>
  <c r="E5" i="1"/>
  <c r="G11" i="1"/>
  <c r="F9" i="1"/>
  <c r="G13" i="1"/>
  <c r="F7" i="1"/>
  <c r="F13" i="1"/>
  <c r="H11" i="1"/>
  <c r="E12" i="1"/>
  <c r="I14" i="1"/>
  <c r="C7" i="1"/>
  <c r="E10" i="1"/>
  <c r="G9" i="1"/>
  <c r="G12" i="1"/>
  <c r="C11" i="1"/>
  <c r="C9" i="1"/>
  <c r="E7" i="1"/>
  <c r="E13" i="1"/>
  <c r="H10" i="1"/>
  <c r="C6" i="1"/>
  <c r="H8" i="1"/>
  <c r="H9" i="1"/>
  <c r="D14" i="1"/>
  <c r="G10" i="1"/>
  <c r="G7" i="1"/>
  <c r="E22" i="1"/>
  <c r="I13" i="1"/>
  <c r="H13" i="1"/>
  <c r="G6" i="1"/>
  <c r="E14" i="1"/>
  <c r="D12" i="1"/>
  <c r="C10" i="1"/>
  <c r="G8" i="1"/>
  <c r="C8" i="1"/>
  <c r="D11" i="1"/>
  <c r="E9" i="1"/>
  <c r="H6" i="1"/>
  <c r="F5" i="1"/>
  <c r="K20" i="1"/>
  <c r="D5" i="1"/>
  <c r="H12" i="1"/>
  <c r="C12" i="1"/>
  <c r="F8" i="1"/>
  <c r="C5" i="1"/>
  <c r="F6" i="1"/>
  <c r="D7" i="1"/>
  <c r="F14" i="1"/>
  <c r="D10" i="1"/>
  <c r="E8" i="1"/>
  <c r="D8" i="1"/>
  <c r="F11" i="1"/>
  <c r="D6" i="1"/>
  <c r="C13" i="1"/>
  <c r="I12" i="1"/>
  <c r="E6" i="1"/>
  <c r="G5" i="1"/>
  <c r="H5" i="1"/>
  <c r="I5" i="1"/>
  <c r="I11" i="1"/>
  <c r="E11" i="1"/>
  <c r="H14" i="1"/>
  <c r="D13" i="1"/>
  <c r="I10" i="1"/>
  <c r="I9" i="1"/>
  <c r="G14" i="1"/>
  <c r="F12" i="1"/>
  <c r="I6" i="1"/>
  <c r="I7" i="1"/>
  <c r="C14" i="1"/>
  <c r="I8" i="1"/>
  <c r="L6" i="1" l="1"/>
  <c r="M6" i="1"/>
  <c r="L5" i="1"/>
  <c r="M5" i="1"/>
  <c r="L8" i="1"/>
  <c r="M7" i="1"/>
  <c r="L7" i="1"/>
  <c r="L12" i="1"/>
  <c r="M12" i="1"/>
  <c r="M13" i="1"/>
  <c r="L10" i="1"/>
  <c r="F20" i="1"/>
  <c r="M11" i="1"/>
  <c r="L11" i="1"/>
  <c r="I21" i="1"/>
  <c r="D21" i="1"/>
  <c r="M10" i="1"/>
  <c r="C20" i="1"/>
  <c r="M14" i="1"/>
  <c r="L14" i="1"/>
  <c r="L13" i="1"/>
  <c r="C21" i="1"/>
  <c r="L9" i="1"/>
  <c r="M9" i="1"/>
  <c r="M8" i="1"/>
  <c r="G21" i="1"/>
  <c r="H21" i="1"/>
  <c r="I20" i="1" l="1"/>
  <c r="F21" i="1"/>
  <c r="D20" i="1"/>
  <c r="G20" i="1"/>
  <c r="H20" i="1"/>
  <c r="E21" i="1"/>
  <c r="E2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tc={AFC9A8CF-BB82-469C-ABCC-707AFDC552A1}</author>
  </authors>
  <commentList>
    <comment ref="C7" authorId="0" shapeId="0" xr:uid="{AFC9A8CF-BB82-469C-ABCC-707AFDC552A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Starter műtrágyával</t>
      </text>
    </comment>
  </commentList>
</comments>
</file>

<file path=xl/sharedStrings.xml><?xml version="1.0" encoding="utf-8"?>
<sst xmlns="http://schemas.openxmlformats.org/spreadsheetml/2006/main" count="331" uniqueCount="275">
  <si>
    <t>ért ár ft/t</t>
  </si>
  <si>
    <t>vízelvonás ft/%*t</t>
  </si>
  <si>
    <t>állandó ft/t</t>
  </si>
  <si>
    <t>változó ft/ha</t>
  </si>
  <si>
    <t>termés, tha</t>
  </si>
  <si>
    <t>vetés</t>
  </si>
  <si>
    <t>műtrágya szórás</t>
  </si>
  <si>
    <t>kultivátorozás</t>
  </si>
  <si>
    <t>Szárítás, víz%*t*Ft</t>
  </si>
  <si>
    <t>Talaj fertőtlenítő szer</t>
  </si>
  <si>
    <t>vízelvonás%</t>
  </si>
  <si>
    <t xml:space="preserve">műtrágya </t>
  </si>
  <si>
    <t>talajmunka ősszel</t>
  </si>
  <si>
    <t>talajmunka tavasszal</t>
  </si>
  <si>
    <t>permetezés 2x</t>
  </si>
  <si>
    <t>kombájnolás</t>
  </si>
  <si>
    <t>Gyomirtó szer</t>
  </si>
  <si>
    <t>Vetőmag</t>
  </si>
  <si>
    <t>Változó költségek, Ft/ha</t>
  </si>
  <si>
    <t>terményszállítás, betárolás Ft/t</t>
  </si>
  <si>
    <t>Értékesítési átlagár - értékesítési költségekkel csökkentve</t>
  </si>
  <si>
    <t>Földbérlet</t>
  </si>
  <si>
    <t>Támogatások Ft/ha</t>
  </si>
  <si>
    <t>vízelvonás Ft*t*%</t>
  </si>
  <si>
    <t>értékesítési ár Ft/t</t>
  </si>
  <si>
    <t>állandó költségek Ft/t</t>
  </si>
  <si>
    <t>Földbérlet Ft/ha</t>
  </si>
  <si>
    <t>változó költségek Ft/ha</t>
  </si>
  <si>
    <t>Írható cellák</t>
  </si>
  <si>
    <t>Módosítsa a költségtényezők adatait igényének megfelelően (Írható cellák)</t>
  </si>
  <si>
    <t>Tekintse meg az eredményt az "Eredménytábla" ablakban</t>
  </si>
  <si>
    <t xml:space="preserve"> </t>
  </si>
  <si>
    <t>A táblázatok segítségével könnyen becsülhető, hogy az egyes költségek és az értékesítési ár  milyen hatást gyakorolnak a kukoricatermesztés eredményességére</t>
  </si>
  <si>
    <t>Költséghely</t>
  </si>
  <si>
    <t>Minimum</t>
  </si>
  <si>
    <t>Maximum</t>
  </si>
  <si>
    <t>minimum</t>
  </si>
  <si>
    <t>maximum</t>
  </si>
  <si>
    <t>Tekintse meg az eredményt a "Diagram" ablakban. A rácsok sarkaiból kiindulva megkapja, hogy a tervezett termésszinten hány % vízelvonás biztosítja a tervezett eredményt. Ha ennél több szemnedvességet kell elvonni, az eredmény arányosan csökken, ha kevesebbet, nő.</t>
  </si>
  <si>
    <t>Eredmény</t>
  </si>
  <si>
    <t>költsé-gek Ft</t>
  </si>
  <si>
    <t>Talajfertőtlenítő szer</t>
  </si>
  <si>
    <t>Figyelem! Csak a nem védett költségcellák módosíthatók a "Költségek" ablakban!</t>
  </si>
  <si>
    <t>Kattintson a "Költségek" munkalapra</t>
  </si>
  <si>
    <t>A táblázat adatai egy, a Magyar Kukorica Klub által megkérdezett, átlagosnak tartott, közepes méretű mezőgazdasági vállalkozás közlését tartalmazzák! A megnyitáskor megjelenő adatok és diagram hasonlók lehetnek, de nem egyezhetnek meg más vállalkozások adataival.</t>
  </si>
  <si>
    <t>Lombtrágya</t>
  </si>
  <si>
    <t>Egyéb növénykondicionálók</t>
  </si>
  <si>
    <t>Növényvédelem állományban</t>
  </si>
  <si>
    <t>Munkaművelet</t>
  </si>
  <si>
    <t>Tarifa (áfa nélkül)</t>
  </si>
  <si>
    <t>2–5 km-es szállítással + rakodás</t>
  </si>
  <si>
    <t>8350 Ft/forduló</t>
  </si>
  <si>
    <t>5–10 km-es szállítással + rakodás</t>
  </si>
  <si>
    <t>13 500 Ft/forduló</t>
  </si>
  <si>
    <t>Folyékony műtrágya szórása szántáson</t>
  </si>
  <si>
    <t>6100–7550 Ft/ha</t>
  </si>
  <si>
    <t>Folyékony műtrágya szórása tarlón</t>
  </si>
  <si>
    <t>4550–6050 Ft/ha</t>
  </si>
  <si>
    <t>Szántóföldi felületpermetezés</t>
  </si>
  <si>
    <t>3800–6600 Ft/ha</t>
  </si>
  <si>
    <t>Szántóföldi sávos gyomirtás</t>
  </si>
  <si>
    <t>4700–6600 Ft/ha</t>
  </si>
  <si>
    <t>Permetezés gyümölcsösben</t>
  </si>
  <si>
    <t>8050–13 000 Ft/ha</t>
  </si>
  <si>
    <t>Vegyszeres gyomirtás gyümölcsösben</t>
  </si>
  <si>
    <t>5900–7000 Ft/ha</t>
  </si>
  <si>
    <t>Permetezés szőlőben</t>
  </si>
  <si>
    <t>10 560–14 300 Ft/ha</t>
  </si>
  <si>
    <t>Vegyszeres gyomirtás szőlőben</t>
  </si>
  <si>
    <t>8000–10 780 Ft/ha</t>
  </si>
  <si>
    <t>Betakarítás</t>
  </si>
  <si>
    <t>Búza</t>
  </si>
  <si>
    <t>17 600–21 500 Ft/ha</t>
  </si>
  <si>
    <t>Búza szalmaszecskázással</t>
  </si>
  <si>
    <t>19 900–23 100 Ft/ha</t>
  </si>
  <si>
    <t>Kukorica</t>
  </si>
  <si>
    <t>22 000–23 600 Ft/ha</t>
  </si>
  <si>
    <t>Kukorica szárzúzással</t>
  </si>
  <si>
    <t>22 400–24 300 Ft/ha</t>
  </si>
  <si>
    <t>Napraforgó</t>
  </si>
  <si>
    <t>18 400–21 600 Ft/ha</t>
  </si>
  <si>
    <t>Burgonyaszedés</t>
  </si>
  <si>
    <t>Terítős géppel</t>
  </si>
  <si>
    <t>24 600–28 500 Ft/ha</t>
  </si>
  <si>
    <t>Tornyos géppel</t>
  </si>
  <si>
    <t>35 400–42 600 Ft/ha</t>
  </si>
  <si>
    <t>Kazlazás teleszkópgémes rakodógéppel</t>
  </si>
  <si>
    <t>6350–9500 Ft/óra</t>
  </si>
  <si>
    <t>Szárítás – 1 kg víz elvonása </t>
  </si>
  <si>
    <t>(1% víztartalom/100 kg termény)</t>
  </si>
  <si>
    <t>70–88 Ft/kg víz</t>
  </si>
  <si>
    <t>Olajüzemű szárítók</t>
  </si>
  <si>
    <t>80–90 Ft/kg víz</t>
  </si>
  <si>
    <t>Gázüzemű szárítók</t>
  </si>
  <si>
    <t>70–84 Ft/kg víz</t>
  </si>
  <si>
    <t>Magtisztítás</t>
  </si>
  <si>
    <t>1050–1260 Ft/t termény</t>
  </si>
  <si>
    <t>Magtisztítás + be-, kitárolás</t>
  </si>
  <si>
    <t>2310–2600 Ft/t termény</t>
  </si>
  <si>
    <t>Műszeres beltartalom-vizsgálat</t>
  </si>
  <si>
    <t>1150–1380 Ft/db</t>
  </si>
  <si>
    <t>Terménytárolás (terménytől,</t>
  </si>
  <si>
    <t>tárolási időtől függően)</t>
  </si>
  <si>
    <t>18–35 Ft/nap/t</t>
  </si>
  <si>
    <t>Bálázás</t>
  </si>
  <si>
    <t>Kisbála</t>
  </si>
  <si>
    <t>77–100 Ft/db</t>
  </si>
  <si>
    <t>Hengeres bála</t>
  </si>
  <si>
    <t>980 Ft/db + zsineg</t>
  </si>
  <si>
    <t>Nagy, szögletes bála</t>
  </si>
  <si>
    <t>1150–1400 Ft/db</t>
  </si>
  <si>
    <t>Bálaszállítás</t>
  </si>
  <si>
    <t>6850 Ft/óra</t>
  </si>
  <si>
    <t>Silózás 400 LE magajáró szecskázóval</t>
  </si>
  <si>
    <t>64 700–70 000 Ft/üzemóra</t>
  </si>
  <si>
    <t>500 LE magajáró szecskázóval</t>
  </si>
  <si>
    <t>71 200–73 600 Ft/üzemóra</t>
  </si>
  <si>
    <t>Szántóföldi szállítás</t>
  </si>
  <si>
    <t>5050–6550 Ft/óra</t>
  </si>
  <si>
    <t>Közúti szállítás (tehergépkocsival)</t>
  </si>
  <si>
    <t>Szilárd burkolaton</t>
  </si>
  <si>
    <t>225–260 Ft/km</t>
  </si>
  <si>
    <t>Földúton, táblán</t>
  </si>
  <si>
    <t>230–310 Ft/km</t>
  </si>
  <si>
    <t>vagy tehergépkocsi szólóban</t>
  </si>
  <si>
    <t>5850–6600 Ft/óra</t>
  </si>
  <si>
    <t>vagy tehergépkocsi + pótkocsi</t>
  </si>
  <si>
    <t>6950–9250 Ft/óra</t>
  </si>
  <si>
    <t>Terményszállítás kombájntól </t>
  </si>
  <si>
    <t>(0–12 km-ig)</t>
  </si>
  <si>
    <t>100–120 Ft/t/km, ill. </t>
  </si>
  <si>
    <t>1000–1070 Ft/km</t>
  </si>
  <si>
    <t>Traktoros munka</t>
  </si>
  <si>
    <t>80–100 LE-s traktorral</t>
  </si>
  <si>
    <t>6000–7700 Ft/óra</t>
  </si>
  <si>
    <t>100–160 LE-s traktorral</t>
  </si>
  <si>
    <t>8250–10560 Ft/óra</t>
  </si>
  <si>
    <t>160 LE feletti traktorral</t>
  </si>
  <si>
    <t>15 300–19 050 Ft/óra</t>
  </si>
  <si>
    <t>Gyomirtó permetezés</t>
  </si>
  <si>
    <t>Lucerna- és gyeptörés</t>
  </si>
  <si>
    <t>szántás tarifa + 20%</t>
  </si>
  <si>
    <t>Tarlóhántás tárcsával</t>
  </si>
  <si>
    <t>8000–9500 Ft/ha</t>
  </si>
  <si>
    <t>Mélylazítás 50–60 cm mélységben</t>
  </si>
  <si>
    <t>43 500–66 400 Ft/ha</t>
  </si>
  <si>
    <t>Mélylazítás 60–70 cm mélységben</t>
  </si>
  <si>
    <t>64 100–92 600 Ft/ha</t>
  </si>
  <si>
    <t>Szántás</t>
  </si>
  <si>
    <t>16–20 cm</t>
  </si>
  <si>
    <t>21 300–22 500 Ft/ha</t>
  </si>
  <si>
    <t>21–25 cm</t>
  </si>
  <si>
    <t>22 500–23 700 Ft/ha</t>
  </si>
  <si>
    <t>26–32 cm</t>
  </si>
  <si>
    <t>23 700–26 100 Ft/ha</t>
  </si>
  <si>
    <t>33–40 cm</t>
  </si>
  <si>
    <t>27 200 Ft/ha-tól</t>
  </si>
  <si>
    <t>40–50 cm</t>
  </si>
  <si>
    <t>55 700 Ft/ha-tól</t>
  </si>
  <si>
    <t>60–70 cm</t>
  </si>
  <si>
    <t>110 400 Ft/ha-tól</t>
  </si>
  <si>
    <t>80–90 cm</t>
  </si>
  <si>
    <t>172 200 Ft/ha-tól</t>
  </si>
  <si>
    <t>Szántáselmunkálás</t>
  </si>
  <si>
    <t>Gyűrűshengerrel</t>
  </si>
  <si>
    <t>3200–3750 Ft/ha</t>
  </si>
  <si>
    <t>Simahengerrel</t>
  </si>
  <si>
    <t>3200–3550 Ft/ha</t>
  </si>
  <si>
    <t>Láncborona + simító</t>
  </si>
  <si>
    <t>2300–3150 Ft/ha</t>
  </si>
  <si>
    <t>Könnyű tárcsával</t>
  </si>
  <si>
    <t>6150–7500 Ft/ha</t>
  </si>
  <si>
    <t>Nehéz tárcsával</t>
  </si>
  <si>
    <t>9100–9500 Ft/ha</t>
  </si>
  <si>
    <t>Nehéz fogassal</t>
  </si>
  <si>
    <t>3850–4600 Ft/ha</t>
  </si>
  <si>
    <t>Nehéz fogas + simító</t>
  </si>
  <si>
    <t>4950–6050 Ft/ha</t>
  </si>
  <si>
    <t>Multitillerrel</t>
  </si>
  <si>
    <t>12 950–14 900 Ft/ha</t>
  </si>
  <si>
    <t>Forgóborona + simító</t>
  </si>
  <si>
    <t>15 350–17 200 Ft/ha</t>
  </si>
  <si>
    <t>Magágy-előkészítés</t>
  </si>
  <si>
    <t>Rugós kombinátorral</t>
  </si>
  <si>
    <t>6900–8150 Ft/ha</t>
  </si>
  <si>
    <t>Kanalas kombinátorral</t>
  </si>
  <si>
    <t>7350–8950 Ft/ha</t>
  </si>
  <si>
    <t>Ásóboronával</t>
  </si>
  <si>
    <t>7260–8950 Ft/ha</t>
  </si>
  <si>
    <t>Fogas + simító</t>
  </si>
  <si>
    <t>7000–8450 Ft/ha</t>
  </si>
  <si>
    <t>Kompaktorral</t>
  </si>
  <si>
    <t>7500–8950 Ft/ha</t>
  </si>
  <si>
    <t>gépi munka</t>
  </si>
  <si>
    <t>anyag</t>
  </si>
  <si>
    <r>
      <t xml:space="preserve">talajmunka ősszel </t>
    </r>
    <r>
      <rPr>
        <sz val="10"/>
        <rFont val="Arial"/>
        <family val="2"/>
        <charset val="238"/>
      </rPr>
      <t>(tarlóhántás is benne)</t>
    </r>
  </si>
  <si>
    <t>Baranya</t>
  </si>
  <si>
    <t>Somogy</t>
  </si>
  <si>
    <t>Győr-Moson-Sopron</t>
  </si>
  <si>
    <t>Komárom-Esztergom</t>
  </si>
  <si>
    <t>Veszprém</t>
  </si>
  <si>
    <t>Zala</t>
  </si>
  <si>
    <t>Bács-Kiskun</t>
  </si>
  <si>
    <t>Békés</t>
  </si>
  <si>
    <t>Csongrád</t>
  </si>
  <si>
    <t>Hajdú-Bihar</t>
  </si>
  <si>
    <t>Jász-Nagykun-Szolnok</t>
  </si>
  <si>
    <t>Szabolcs-Szatmár-Bereg</t>
  </si>
  <si>
    <t>Borsod-Abaúj-Zemplén</t>
  </si>
  <si>
    <t>Magyarország összesen:</t>
  </si>
  <si>
    <t>Megyék</t>
  </si>
  <si>
    <t>Termés, kg/ha</t>
  </si>
  <si>
    <t>Eredmény, Ft/ha</t>
  </si>
  <si>
    <t>Missing areas</t>
  </si>
  <si>
    <t>Vas megye</t>
  </si>
  <si>
    <t>Heves megye</t>
  </si>
  <si>
    <t>Fejér megye</t>
  </si>
  <si>
    <t>Nógrád megye</t>
  </si>
  <si>
    <t>Pest megye</t>
  </si>
  <si>
    <t>Tolna megye</t>
  </si>
  <si>
    <t>telepi szolgáltatás</t>
  </si>
  <si>
    <t>árbevétel</t>
  </si>
  <si>
    <t>szállítás</t>
  </si>
  <si>
    <t>Pest</t>
  </si>
  <si>
    <t>Fejér</t>
  </si>
  <si>
    <t>Vas</t>
  </si>
  <si>
    <t>Tolna</t>
  </si>
  <si>
    <t>Heves</t>
  </si>
  <si>
    <t>Nógrád</t>
  </si>
  <si>
    <t>Csongrád-Csanád</t>
  </si>
  <si>
    <t>zés</t>
  </si>
  <si>
    <t>Nettó ár</t>
  </si>
  <si>
    <t>Bruttó ár</t>
  </si>
  <si>
    <t>Üzemanyag-felhasználás</t>
  </si>
  <si>
    <t>Kombinátorozás (5,2 Metalwolf)</t>
  </si>
  <si>
    <t>Sorközművelés (Metalwolf)</t>
  </si>
  <si>
    <t>Sorközművelés + műtrágya</t>
  </si>
  <si>
    <t>Vetés (Sfoggia)</t>
  </si>
  <si>
    <t>Vetés + műtrágya (Sfoggia)</t>
  </si>
  <si>
    <t>Műtrágyaszórás (18 m, Kverneland súlym.)</t>
  </si>
  <si>
    <t>Tárcsázás (+henger)</t>
  </si>
  <si>
    <t>Fogasolás + simító</t>
  </si>
  <si>
    <t>Hengerezés</t>
  </si>
  <si>
    <t>Vegyszerezés (G-jet 18 m), kiszolgálással</t>
  </si>
  <si>
    <t>Középmély kultivátorozás (Lemken)</t>
  </si>
  <si>
    <t>Szántás 18-20 cm (JD 7710)</t>
  </si>
  <si>
    <t>Szántás 22-26 cm (JD 7710)</t>
  </si>
  <si>
    <t>Szántás 26-35 cm (JD 7710)</t>
  </si>
  <si>
    <t>Szántás 35 cm fölött (JD 7710)</t>
  </si>
  <si>
    <t>Aratás (búza, árpa, zab)</t>
  </si>
  <si>
    <t>Aratás (búza, árpa, zab), szecskázva</t>
  </si>
  <si>
    <t>Aratás (kukorica), zúzós asztallal</t>
  </si>
  <si>
    <t>Napraforgó aratás</t>
  </si>
  <si>
    <t>Szárzúzás, tarló (RZ-3)</t>
  </si>
  <si>
    <t>Szárzúzás, kökény (Rézsűmester)</t>
  </si>
  <si>
    <t>Szállítás (tarlóról telepre)</t>
  </si>
  <si>
    <t>Talajlazítás 35-45 cm</t>
  </si>
  <si>
    <t>Talajlazítás 45 cm fölött</t>
  </si>
  <si>
    <t>MTZ egyéb munkaóra</t>
  </si>
  <si>
    <t>JD 6610, JD 7710 egyéb munkaóra</t>
  </si>
  <si>
    <t>Üzemanyag-felhasználás szántón</t>
  </si>
  <si>
    <t>Talajelőkészítés</t>
  </si>
  <si>
    <t>Vetés</t>
  </si>
  <si>
    <t>Növényápolás, növényvédelem</t>
  </si>
  <si>
    <t>Talajerőpótlás, tápanyagellátás</t>
  </si>
  <si>
    <t>Betakarítás-szállítás</t>
  </si>
  <si>
    <t>3x15 NPK</t>
  </si>
  <si>
    <t>Starter</t>
  </si>
  <si>
    <t>Gyomirtószer</t>
  </si>
  <si>
    <t>Rovaröló szer</t>
  </si>
  <si>
    <t>Levéltrágya</t>
  </si>
  <si>
    <t>Vízelvonás+rostálás %*t</t>
  </si>
  <si>
    <t>vetés + starter</t>
  </si>
  <si>
    <t>költségfajták</t>
  </si>
  <si>
    <t>víz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</si>
</sst>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 ;[Red]\-0\ "/>
    <numFmt numFmtId="165" formatCode="0.0"/>
  </numFmts>
  <fonts count="27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6"/>
      <name val="Arial"/>
      <family val="2"/>
      <charset val="238"/>
    </font>
    <font>
      <sz val="14"/>
      <name val="Arial"/>
      <family val="2"/>
      <charset val="238"/>
    </font>
    <font>
      <sz val="14"/>
      <color indexed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indexed="53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b/>
      <sz val="14"/>
      <color indexed="10"/>
      <name val="Arial"/>
      <family val="2"/>
      <charset val="238"/>
    </font>
    <font>
      <b/>
      <sz val="14"/>
      <color indexed="12"/>
      <name val="Arial"/>
      <family val="2"/>
      <charset val="238"/>
    </font>
    <font>
      <b/>
      <sz val="14"/>
      <color indexed="19"/>
      <name val="Arial"/>
      <family val="2"/>
      <charset val="238"/>
    </font>
    <font>
      <b/>
      <sz val="12"/>
      <color indexed="12"/>
      <name val="Arial"/>
      <family val="2"/>
      <charset val="238"/>
    </font>
    <font>
      <sz val="10"/>
      <name val="Arial"/>
      <family val="2"/>
      <charset val="238"/>
    </font>
    <font>
      <sz val="11.5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 CE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sz val="10"/>
      <color rgb="FF212529"/>
      <name val="Noto Sans"/>
    </font>
    <font>
      <b/>
      <sz val="2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E0E0E0"/>
      </left>
      <right style="medium">
        <color rgb="FFE0E0E0"/>
      </right>
      <top style="medium">
        <color rgb="FFE0E0E0"/>
      </top>
      <bottom style="medium">
        <color rgb="FFE0E0E0"/>
      </bottom>
      <diagonal/>
    </border>
  </borders>
  <cellStyleXfs count="5">
    <xf numFmtId="0" fontId="0" fillId="0" borderId="0"/>
    <xf numFmtId="0" fontId="16" fillId="0" borderId="0"/>
    <xf numFmtId="0" fontId="1" fillId="0" borderId="0"/>
    <xf numFmtId="0" fontId="19" fillId="0" borderId="0"/>
    <xf numFmtId="0" fontId="19" fillId="0" borderId="0"/>
  </cellStyleXfs>
  <cellXfs count="7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Continuous" vertical="center" wrapText="1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Continuous" vertical="center" wrapText="1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centerContinuous" wrapText="1"/>
    </xf>
    <xf numFmtId="0" fontId="7" fillId="0" borderId="0" xfId="0" applyFont="1" applyAlignment="1">
      <alignment horizontal="centerContinuous" wrapText="1"/>
    </xf>
    <xf numFmtId="0" fontId="10" fillId="0" borderId="0" xfId="0" applyFont="1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0" fontId="0" fillId="0" borderId="0" xfId="0" applyAlignment="1">
      <alignment horizontal="centerContinuous"/>
    </xf>
    <xf numFmtId="0" fontId="11" fillId="0" borderId="1" xfId="0" applyFont="1" applyBorder="1"/>
    <xf numFmtId="0" fontId="11" fillId="0" borderId="1" xfId="0" applyFont="1" applyBorder="1" applyAlignment="1">
      <alignment horizontal="centerContinuous" vertical="center" wrapText="1"/>
    </xf>
    <xf numFmtId="9" fontId="11" fillId="0" borderId="1" xfId="0" applyNumberFormat="1" applyFont="1" applyBorder="1" applyAlignment="1">
      <alignment horizontal="centerContinuous" vertical="center" wrapText="1"/>
    </xf>
    <xf numFmtId="0" fontId="11" fillId="0" borderId="1" xfId="0" applyFont="1" applyBorder="1" applyAlignment="1">
      <alignment horizontal="center"/>
    </xf>
    <xf numFmtId="164" fontId="11" fillId="0" borderId="1" xfId="0" applyNumberFormat="1" applyFont="1" applyBorder="1" applyProtection="1">
      <protection hidden="1"/>
    </xf>
    <xf numFmtId="0" fontId="11" fillId="0" borderId="1" xfId="0" applyFont="1" applyBorder="1" applyProtection="1">
      <protection hidden="1"/>
    </xf>
    <xf numFmtId="0" fontId="2" fillId="0" borderId="1" xfId="0" applyFont="1" applyBorder="1" applyAlignment="1">
      <alignment horizontal="centerContinuous" vertical="center"/>
    </xf>
    <xf numFmtId="0" fontId="0" fillId="0" borderId="1" xfId="0" applyBorder="1" applyAlignment="1">
      <alignment horizontal="centerContinuous" vertical="center"/>
    </xf>
    <xf numFmtId="0" fontId="7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" fontId="14" fillId="0" borderId="0" xfId="0" applyNumberFormat="1" applyFont="1"/>
    <xf numFmtId="0" fontId="0" fillId="0" borderId="2" xfId="0" applyBorder="1" applyAlignment="1">
      <alignment horizontal="centerContinuous" vertical="center" wrapText="1"/>
    </xf>
    <xf numFmtId="1" fontId="0" fillId="0" borderId="0" xfId="0" applyNumberFormat="1"/>
    <xf numFmtId="1" fontId="15" fillId="0" borderId="0" xfId="0" applyNumberFormat="1" applyFont="1"/>
    <xf numFmtId="0" fontId="13" fillId="0" borderId="0" xfId="0" applyFont="1" applyAlignment="1">
      <alignment vertical="center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0" fillId="0" borderId="0" xfId="0" applyAlignment="1">
      <alignment vertical="center"/>
    </xf>
    <xf numFmtId="0" fontId="11" fillId="0" borderId="1" xfId="0" applyFont="1" applyBorder="1" applyAlignment="1">
      <alignment horizontal="centerContinuous" vertical="center"/>
    </xf>
    <xf numFmtId="9" fontId="11" fillId="0" borderId="1" xfId="0" applyNumberFormat="1" applyFont="1" applyBorder="1" applyAlignment="1">
      <alignment horizontal="centerContinuous" vertical="center"/>
    </xf>
    <xf numFmtId="0" fontId="16" fillId="0" borderId="1" xfId="0" applyFont="1" applyBorder="1" applyAlignment="1">
      <alignment horizontal="centerContinuous" vertical="center"/>
    </xf>
    <xf numFmtId="0" fontId="11" fillId="0" borderId="1" xfId="0" applyFont="1" applyBorder="1" applyAlignment="1">
      <alignment horizontal="center" vertical="center"/>
    </xf>
    <xf numFmtId="0" fontId="16" fillId="0" borderId="0" xfId="0" applyFont="1"/>
    <xf numFmtId="0" fontId="22" fillId="0" borderId="3" xfId="3" applyFont="1" applyBorder="1" applyAlignment="1">
      <alignment vertical="center"/>
    </xf>
    <xf numFmtId="0" fontId="22" fillId="0" borderId="1" xfId="3" applyFont="1" applyBorder="1" applyAlignment="1">
      <alignment horizontal="left" vertical="center"/>
    </xf>
    <xf numFmtId="3" fontId="21" fillId="0" borderId="4" xfId="2" applyNumberFormat="1" applyFont="1" applyBorder="1" applyAlignment="1">
      <alignment vertical="center"/>
    </xf>
    <xf numFmtId="3" fontId="20" fillId="0" borderId="5" xfId="2" applyNumberFormat="1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164" fontId="11" fillId="0" borderId="6" xfId="0" applyNumberFormat="1" applyFont="1" applyBorder="1" applyProtection="1">
      <protection hidden="1"/>
    </xf>
    <xf numFmtId="164" fontId="11" fillId="0" borderId="1" xfId="0" applyNumberFormat="1" applyFont="1" applyBorder="1"/>
    <xf numFmtId="2" fontId="6" fillId="0" borderId="0" xfId="0" applyNumberFormat="1" applyFont="1"/>
    <xf numFmtId="3" fontId="0" fillId="0" borderId="0" xfId="0" applyNumberFormat="1"/>
    <xf numFmtId="0" fontId="12" fillId="0" borderId="0" xfId="0" applyFont="1" applyAlignment="1" applyProtection="1">
      <alignment vertical="center"/>
      <protection locked="0"/>
    </xf>
    <xf numFmtId="0" fontId="12" fillId="2" borderId="0" xfId="0" applyFont="1" applyFill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0" fillId="0" borderId="0" xfId="0" applyFont="1" applyProtection="1">
      <protection locked="0"/>
    </xf>
    <xf numFmtId="0" fontId="11" fillId="0" borderId="1" xfId="0" applyFont="1" applyBorder="1" applyAlignment="1">
      <alignment vertical="center" textRotation="90"/>
    </xf>
    <xf numFmtId="0" fontId="23" fillId="3" borderId="1" xfId="3" applyFont="1" applyFill="1" applyBorder="1"/>
    <xf numFmtId="1" fontId="23" fillId="3" borderId="7" xfId="3" applyNumberFormat="1" applyFont="1" applyFill="1" applyBorder="1"/>
    <xf numFmtId="0" fontId="23" fillId="3" borderId="8" xfId="3" applyFont="1" applyFill="1" applyBorder="1"/>
    <xf numFmtId="1" fontId="23" fillId="3" borderId="9" xfId="3" applyNumberFormat="1" applyFont="1" applyFill="1" applyBorder="1"/>
    <xf numFmtId="0" fontId="23" fillId="3" borderId="6" xfId="3" applyFont="1" applyFill="1" applyBorder="1"/>
    <xf numFmtId="1" fontId="23" fillId="3" borderId="10" xfId="3" applyNumberFormat="1" applyFont="1" applyFill="1" applyBorder="1"/>
    <xf numFmtId="0" fontId="24" fillId="3" borderId="1" xfId="3" applyFont="1" applyFill="1" applyBorder="1"/>
    <xf numFmtId="1" fontId="23" fillId="3" borderId="7" xfId="4" applyNumberFormat="1" applyFont="1" applyFill="1" applyBorder="1"/>
    <xf numFmtId="0" fontId="25" fillId="4" borderId="11" xfId="0" applyFont="1" applyFill="1" applyBorder="1" applyAlignment="1">
      <alignment vertical="center" wrapText="1"/>
    </xf>
    <xf numFmtId="3" fontId="25" fillId="4" borderId="11" xfId="0" applyNumberFormat="1" applyFont="1" applyFill="1" applyBorder="1" applyAlignment="1">
      <alignment vertical="center" wrapText="1"/>
    </xf>
    <xf numFmtId="0" fontId="25" fillId="4" borderId="11" xfId="0" applyFont="1" applyFill="1" applyBorder="1" applyAlignment="1">
      <alignment horizontal="center" vertical="center" wrapText="1"/>
    </xf>
    <xf numFmtId="3" fontId="12" fillId="0" borderId="0" xfId="0" applyNumberFormat="1" applyFont="1" applyAlignment="1" applyProtection="1">
      <alignment vertical="center"/>
      <protection locked="0"/>
    </xf>
    <xf numFmtId="3" fontId="25" fillId="4" borderId="0" xfId="0" applyNumberFormat="1" applyFont="1" applyFill="1" applyAlignment="1">
      <alignment vertical="center" wrapText="1"/>
    </xf>
    <xf numFmtId="0" fontId="17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textRotation="90" wrapText="1"/>
    </xf>
    <xf numFmtId="0" fontId="0" fillId="0" borderId="0" xfId="0" applyAlignment="1">
      <alignment horizontal="center" vertical="center" textRotation="90" wrapText="1"/>
    </xf>
    <xf numFmtId="0" fontId="26" fillId="0" borderId="8" xfId="0" applyFont="1" applyBorder="1" applyAlignment="1">
      <alignment horizontal="center" vertical="center" textRotation="90"/>
    </xf>
    <xf numFmtId="0" fontId="26" fillId="0" borderId="3" xfId="0" applyFont="1" applyBorder="1" applyAlignment="1">
      <alignment horizontal="center" vertical="center" textRotation="90"/>
    </xf>
    <xf numFmtId="0" fontId="26" fillId="0" borderId="6" xfId="0" applyFont="1" applyBorder="1" applyAlignment="1">
      <alignment horizontal="center" vertical="center" textRotation="90"/>
    </xf>
  </cellXfs>
  <cellStyles count="5">
    <cellStyle name="Normál" xfId="0" builtinId="0"/>
    <cellStyle name="Normál 2" xfId="1" xr:uid="{00000000-0005-0000-0000-000001000000}"/>
    <cellStyle name="Normál 2 2" xfId="3" xr:uid="{00000000-0005-0000-0000-000001000000}"/>
    <cellStyle name="Normál 3" xfId="2" xr:uid="{00000000-0005-0000-0000-000032000000}"/>
    <cellStyle name="Normál_Munka2" xfId="4" xr:uid="{6CE76F4C-A502-4CD3-9867-DB6E9C2543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1.xml"/><Relationship Id="rId13" Type="http://schemas.openxmlformats.org/officeDocument/2006/relationships/worksheet" Target="worksheets/sheet11.xml"/><Relationship Id="rId1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hartsheet" Target="chartsheets/sheet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0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9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8.xml"/><Relationship Id="rId14" Type="http://schemas.openxmlformats.org/officeDocument/2006/relationships/externalLink" Target="externalLinks/externalLink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Ex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27"/>
      <c:hPercent val="100"/>
      <c:rotY val="54"/>
      <c:depthPercent val="100"/>
      <c:rAngAx val="0"/>
    </c:view3D>
    <c:floor>
      <c:thickness val="0"/>
      <c:spPr>
        <a:solidFill>
          <a:srgbClr val="FFFF99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FFFF99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5.1706308169596704E-2"/>
          <c:y val="0.1"/>
          <c:w val="0.7187176835573944"/>
          <c:h val="0.75762711864406851"/>
        </c:manualLayout>
      </c:layout>
      <c:surface3DChart>
        <c:wireframe val="0"/>
        <c:ser>
          <c:idx val="0"/>
          <c:order val="0"/>
          <c:tx>
            <c:strRef>
              <c:f>Eredménytábla!$B$5</c:f>
              <c:strCache>
                <c:ptCount val="1"/>
                <c:pt idx="0">
                  <c:v>3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Eredménytábla!$C$5:$I$5</c:f>
              <c:numCache>
                <c:formatCode>0_ ;[Red]\-0\ </c:formatCode>
                <c:ptCount val="7"/>
                <c:pt idx="0">
                  <c:v>-540166.66666666674</c:v>
                </c:pt>
                <c:pt idx="1">
                  <c:v>-555466.66666666674</c:v>
                </c:pt>
                <c:pt idx="2">
                  <c:v>-563341.66666666674</c:v>
                </c:pt>
                <c:pt idx="3">
                  <c:v>-579541.66666666674</c:v>
                </c:pt>
                <c:pt idx="4">
                  <c:v>-596341.66666666674</c:v>
                </c:pt>
                <c:pt idx="5">
                  <c:v>-613741.66666666674</c:v>
                </c:pt>
                <c:pt idx="6">
                  <c:v>-631741.66666666674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24-4CA8-8ACF-C664AD85996A}"/>
            </c:ext>
          </c:extLst>
        </c:ser>
        <c:ser>
          <c:idx val="1"/>
          <c:order val="1"/>
          <c:tx>
            <c:strRef>
              <c:f>Eredménytábla!$B$6</c:f>
              <c:strCache>
                <c:ptCount val="1"/>
                <c:pt idx="0">
                  <c:v>4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Eredménytábla!$C$6:$I$6</c:f>
              <c:numCache>
                <c:formatCode>0_ ;[Red]\-0\ </c:formatCode>
                <c:ptCount val="7"/>
                <c:pt idx="0">
                  <c:v>-458166.66666666674</c:v>
                </c:pt>
                <c:pt idx="1">
                  <c:v>-478566.66666666674</c:v>
                </c:pt>
                <c:pt idx="2">
                  <c:v>-489066.66666666674</c:v>
                </c:pt>
                <c:pt idx="3">
                  <c:v>-510666.66666666674</c:v>
                </c:pt>
                <c:pt idx="4">
                  <c:v>-533066.66666666674</c:v>
                </c:pt>
                <c:pt idx="5">
                  <c:v>-556266.66666666674</c:v>
                </c:pt>
                <c:pt idx="6">
                  <c:v>-580266.66666666674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24-4CA8-8ACF-C664AD85996A}"/>
            </c:ext>
          </c:extLst>
        </c:ser>
        <c:ser>
          <c:idx val="2"/>
          <c:order val="2"/>
          <c:tx>
            <c:strRef>
              <c:f>Eredménytábla!$B$7</c:f>
              <c:strCache>
                <c:ptCount val="1"/>
                <c:pt idx="0">
                  <c:v>5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Eredménytábla!$C$7:$I$7</c:f>
              <c:numCache>
                <c:formatCode>0_ ;[Red]\-0\ </c:formatCode>
                <c:ptCount val="7"/>
                <c:pt idx="0">
                  <c:v>-376166.66666666674</c:v>
                </c:pt>
                <c:pt idx="1">
                  <c:v>-401666.66666666674</c:v>
                </c:pt>
                <c:pt idx="2">
                  <c:v>-414791.66666666674</c:v>
                </c:pt>
                <c:pt idx="3">
                  <c:v>-441791.66666666674</c:v>
                </c:pt>
                <c:pt idx="4">
                  <c:v>-469791.66666666674</c:v>
                </c:pt>
                <c:pt idx="5">
                  <c:v>-498791.66666666674</c:v>
                </c:pt>
                <c:pt idx="6">
                  <c:v>-528791.66666666674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24-4CA8-8ACF-C664AD85996A}"/>
            </c:ext>
          </c:extLst>
        </c:ser>
        <c:ser>
          <c:idx val="3"/>
          <c:order val="3"/>
          <c:tx>
            <c:strRef>
              <c:f>Eredménytábla!$B$8</c:f>
              <c:strCache>
                <c:ptCount val="1"/>
                <c:pt idx="0">
                  <c:v>6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Eredménytábla!$C$8:$I$8</c:f>
              <c:numCache>
                <c:formatCode>0_ ;[Red]\-0\ </c:formatCode>
                <c:ptCount val="7"/>
                <c:pt idx="0">
                  <c:v>-294166.66666666674</c:v>
                </c:pt>
                <c:pt idx="1">
                  <c:v>-324766.66666666674</c:v>
                </c:pt>
                <c:pt idx="2">
                  <c:v>-340516.66666666674</c:v>
                </c:pt>
                <c:pt idx="3">
                  <c:v>-372916.66666666674</c:v>
                </c:pt>
                <c:pt idx="4">
                  <c:v>-406516.66666666674</c:v>
                </c:pt>
                <c:pt idx="5">
                  <c:v>-441316.66666666674</c:v>
                </c:pt>
                <c:pt idx="6">
                  <c:v>-477316.66666666674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24-4CA8-8ACF-C664AD85996A}"/>
            </c:ext>
          </c:extLst>
        </c:ser>
        <c:ser>
          <c:idx val="4"/>
          <c:order val="4"/>
          <c:tx>
            <c:strRef>
              <c:f>Eredménytábla!$B$9</c:f>
              <c:strCache>
                <c:ptCount val="1"/>
                <c:pt idx="0">
                  <c:v>7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Eredménytábla!$C$9:$I$9</c:f>
              <c:numCache>
                <c:formatCode>0_ ;[Red]\-0\ </c:formatCode>
                <c:ptCount val="7"/>
                <c:pt idx="0">
                  <c:v>-212166.66666666674</c:v>
                </c:pt>
                <c:pt idx="1">
                  <c:v>-247866.66666666674</c:v>
                </c:pt>
                <c:pt idx="2">
                  <c:v>-266241.66666666674</c:v>
                </c:pt>
                <c:pt idx="3">
                  <c:v>-304041.66666666674</c:v>
                </c:pt>
                <c:pt idx="4">
                  <c:v>-343241.66666666674</c:v>
                </c:pt>
                <c:pt idx="5">
                  <c:v>-383841.66666666674</c:v>
                </c:pt>
                <c:pt idx="6">
                  <c:v>-425841.66666666674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B24-4CA8-8ACF-C664AD85996A}"/>
            </c:ext>
          </c:extLst>
        </c:ser>
        <c:ser>
          <c:idx val="5"/>
          <c:order val="5"/>
          <c:tx>
            <c:strRef>
              <c:f>Eredménytábla!$B$10</c:f>
              <c:strCache>
                <c:ptCount val="1"/>
                <c:pt idx="0">
                  <c:v>8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Eredménytábla!$C$10:$I$10</c:f>
              <c:numCache>
                <c:formatCode>0_ ;[Red]\-0\ </c:formatCode>
                <c:ptCount val="7"/>
                <c:pt idx="0">
                  <c:v>-130166.66666666674</c:v>
                </c:pt>
                <c:pt idx="1">
                  <c:v>-170966.66666666674</c:v>
                </c:pt>
                <c:pt idx="2">
                  <c:v>-191966.66666666674</c:v>
                </c:pt>
                <c:pt idx="3">
                  <c:v>-235166.66666666674</c:v>
                </c:pt>
                <c:pt idx="4">
                  <c:v>-279966.66666666674</c:v>
                </c:pt>
                <c:pt idx="5">
                  <c:v>-326366.66666666674</c:v>
                </c:pt>
                <c:pt idx="6">
                  <c:v>-374366.66666666674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B24-4CA8-8ACF-C664AD85996A}"/>
            </c:ext>
          </c:extLst>
        </c:ser>
        <c:ser>
          <c:idx val="6"/>
          <c:order val="6"/>
          <c:tx>
            <c:strRef>
              <c:f>Eredménytábla!$B$11</c:f>
              <c:strCache>
                <c:ptCount val="1"/>
                <c:pt idx="0">
                  <c:v>9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Eredménytábla!$C$11:$I$11</c:f>
              <c:numCache>
                <c:formatCode>0_ ;[Red]\-0\ </c:formatCode>
                <c:ptCount val="7"/>
                <c:pt idx="0">
                  <c:v>-48166.666666666744</c:v>
                </c:pt>
                <c:pt idx="1">
                  <c:v>-94066.666666666744</c:v>
                </c:pt>
                <c:pt idx="2">
                  <c:v>-117691.66666666674</c:v>
                </c:pt>
                <c:pt idx="3">
                  <c:v>-166291.66666666674</c:v>
                </c:pt>
                <c:pt idx="4">
                  <c:v>-216691.66666666674</c:v>
                </c:pt>
                <c:pt idx="5">
                  <c:v>-268891.66666666674</c:v>
                </c:pt>
                <c:pt idx="6">
                  <c:v>-322891.6666666668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B24-4CA8-8ACF-C664AD85996A}"/>
            </c:ext>
          </c:extLst>
        </c:ser>
        <c:ser>
          <c:idx val="7"/>
          <c:order val="7"/>
          <c:tx>
            <c:strRef>
              <c:f>Eredménytábla!$B$12</c:f>
              <c:strCache>
                <c:ptCount val="1"/>
                <c:pt idx="0">
                  <c:v>10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  <a:sp3d prstMaterial="flat"/>
          </c:spPr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Eredménytábla!$C$12:$I$12</c:f>
              <c:numCache>
                <c:formatCode>0_ ;[Red]\-0\ </c:formatCode>
                <c:ptCount val="7"/>
                <c:pt idx="0">
                  <c:v>33833.333333333256</c:v>
                </c:pt>
                <c:pt idx="1">
                  <c:v>-17166.666666666744</c:v>
                </c:pt>
                <c:pt idx="2">
                  <c:v>-43416.666666666744</c:v>
                </c:pt>
                <c:pt idx="3">
                  <c:v>-97416.666666666744</c:v>
                </c:pt>
                <c:pt idx="4">
                  <c:v>-153416.66666666674</c:v>
                </c:pt>
                <c:pt idx="5">
                  <c:v>-211416.66666666674</c:v>
                </c:pt>
                <c:pt idx="6">
                  <c:v>-271416.6666666668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24-4CA8-8ACF-C664AD85996A}"/>
            </c:ext>
          </c:extLst>
        </c:ser>
        <c:ser>
          <c:idx val="8"/>
          <c:order val="8"/>
          <c:tx>
            <c:strRef>
              <c:f>Eredménytábla!$B$13</c:f>
              <c:strCache>
                <c:ptCount val="1"/>
                <c:pt idx="0">
                  <c:v>12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Eredménytábla!$C$13:$I$13</c:f>
              <c:numCache>
                <c:formatCode>0_ ;[Red]\-0\ </c:formatCode>
                <c:ptCount val="7"/>
                <c:pt idx="0">
                  <c:v>197833.33333333326</c:v>
                </c:pt>
                <c:pt idx="1">
                  <c:v>136633.33333333326</c:v>
                </c:pt>
                <c:pt idx="2">
                  <c:v>105133.33333333326</c:v>
                </c:pt>
                <c:pt idx="3">
                  <c:v>40333.333333333256</c:v>
                </c:pt>
                <c:pt idx="4">
                  <c:v>-26866.666666666773</c:v>
                </c:pt>
                <c:pt idx="5">
                  <c:v>-96466.666666666802</c:v>
                </c:pt>
                <c:pt idx="6">
                  <c:v>-168466.66666666674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B3E3-4D0B-A159-663262A8EE22}"/>
            </c:ext>
          </c:extLst>
        </c:ser>
        <c:ser>
          <c:idx val="9"/>
          <c:order val="9"/>
          <c:tx>
            <c:strRef>
              <c:f>Eredménytábla!$B$14</c:f>
              <c:strCache>
                <c:ptCount val="1"/>
                <c:pt idx="0">
                  <c:v>13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Eredménytábla!$C$14:$I$14</c:f>
              <c:numCache>
                <c:formatCode>0_ ;[Red]\-0\ </c:formatCode>
                <c:ptCount val="7"/>
                <c:pt idx="0">
                  <c:v>279833.33333333326</c:v>
                </c:pt>
                <c:pt idx="1">
                  <c:v>213533.33333333326</c:v>
                </c:pt>
                <c:pt idx="2">
                  <c:v>179408.33333333326</c:v>
                </c:pt>
                <c:pt idx="3">
                  <c:v>109208.33333333326</c:v>
                </c:pt>
                <c:pt idx="4">
                  <c:v>36408.333333333256</c:v>
                </c:pt>
                <c:pt idx="5">
                  <c:v>-38991.666666666744</c:v>
                </c:pt>
                <c:pt idx="6">
                  <c:v>-116991.66666666674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B3E3-4D0B-A159-663262A8EE22}"/>
            </c:ext>
          </c:extLst>
        </c:ser>
        <c:ser>
          <c:idx val="10"/>
          <c:order val="10"/>
          <c:tx>
            <c:strRef>
              <c:f>Eredménytábla!$B$15</c:f>
              <c:strCache>
                <c:ptCount val="1"/>
                <c:pt idx="0">
                  <c:v>14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Eredménytábla!$C$15:$I$15</c:f>
              <c:numCache>
                <c:formatCode>0_ ;[Red]\-0\ </c:formatCode>
                <c:ptCount val="7"/>
                <c:pt idx="0">
                  <c:v>361833.33333333326</c:v>
                </c:pt>
                <c:pt idx="1">
                  <c:v>290433.33333333326</c:v>
                </c:pt>
                <c:pt idx="2">
                  <c:v>253683.33333333326</c:v>
                </c:pt>
                <c:pt idx="3">
                  <c:v>178083.33333333326</c:v>
                </c:pt>
                <c:pt idx="4">
                  <c:v>99683.333333333256</c:v>
                </c:pt>
                <c:pt idx="5">
                  <c:v>18483.333333333256</c:v>
                </c:pt>
                <c:pt idx="6">
                  <c:v>-65516.666666666744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B3E3-4D0B-A159-663262A8EE22}"/>
            </c:ext>
          </c:extLst>
        </c:ser>
        <c:ser>
          <c:idx val="11"/>
          <c:order val="11"/>
          <c:tx>
            <c:strRef>
              <c:f>Eredménytábla!$B$16</c:f>
              <c:strCache>
                <c:ptCount val="1"/>
                <c:pt idx="0">
                  <c:v>15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Eredménytábla!$C$16:$I$16</c:f>
              <c:numCache>
                <c:formatCode>0_ ;[Red]\-0\ </c:formatCode>
                <c:ptCount val="7"/>
                <c:pt idx="0">
                  <c:v>443833.33333333326</c:v>
                </c:pt>
                <c:pt idx="1">
                  <c:v>367333.33333333326</c:v>
                </c:pt>
                <c:pt idx="2">
                  <c:v>327958.33333333326</c:v>
                </c:pt>
                <c:pt idx="3">
                  <c:v>246958.33333333326</c:v>
                </c:pt>
                <c:pt idx="4">
                  <c:v>162958.33333333326</c:v>
                </c:pt>
                <c:pt idx="5">
                  <c:v>75958.333333333256</c:v>
                </c:pt>
                <c:pt idx="6">
                  <c:v>-14041.666666666802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B3E3-4D0B-A159-663262A8EE22}"/>
            </c:ext>
          </c:extLst>
        </c:ser>
        <c:ser>
          <c:idx val="12"/>
          <c:order val="12"/>
          <c:tx>
            <c:strRef>
              <c:f>Eredménytábla!$B$17</c:f>
              <c:strCache>
                <c:ptCount val="1"/>
                <c:pt idx="0">
                  <c:v>16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Eredménytábla!$C$17:$I$17</c:f>
              <c:numCache>
                <c:formatCode>0_ ;[Red]\-0\ </c:formatCode>
                <c:ptCount val="7"/>
                <c:pt idx="0">
                  <c:v>525833.33333333326</c:v>
                </c:pt>
                <c:pt idx="1">
                  <c:v>444233.33333333326</c:v>
                </c:pt>
                <c:pt idx="2">
                  <c:v>402233.33333333326</c:v>
                </c:pt>
                <c:pt idx="3">
                  <c:v>315833.33333333326</c:v>
                </c:pt>
                <c:pt idx="4">
                  <c:v>226233.33333333326</c:v>
                </c:pt>
                <c:pt idx="5">
                  <c:v>133433.33333333326</c:v>
                </c:pt>
                <c:pt idx="6">
                  <c:v>37433.333333333198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3E3-4D0B-A159-663262A8EE22}"/>
            </c:ext>
          </c:extLst>
        </c:ser>
        <c:ser>
          <c:idx val="13"/>
          <c:order val="13"/>
          <c:tx>
            <c:strRef>
              <c:f>Eredménytábla!$B$18</c:f>
              <c:strCache>
                <c:ptCount val="1"/>
                <c:pt idx="0">
                  <c:v>17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Eredménytábla!$C$18:$I$18</c:f>
              <c:numCache>
                <c:formatCode>0_ ;[Red]\-0\ </c:formatCode>
                <c:ptCount val="7"/>
                <c:pt idx="0">
                  <c:v>607833.33333333326</c:v>
                </c:pt>
                <c:pt idx="1">
                  <c:v>521133.33333333326</c:v>
                </c:pt>
                <c:pt idx="2">
                  <c:v>476508.33333333326</c:v>
                </c:pt>
                <c:pt idx="3">
                  <c:v>384708.33333333326</c:v>
                </c:pt>
                <c:pt idx="4">
                  <c:v>289508.33333333326</c:v>
                </c:pt>
                <c:pt idx="5">
                  <c:v>190908.33333333326</c:v>
                </c:pt>
                <c:pt idx="6">
                  <c:v>88908.333333333198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B3E3-4D0B-A159-663262A8EE22}"/>
            </c:ext>
          </c:extLst>
        </c:ser>
        <c:ser>
          <c:idx val="14"/>
          <c:order val="14"/>
          <c:tx>
            <c:strRef>
              <c:f>Eredménytábla!$B$19</c:f>
              <c:strCache>
                <c:ptCount val="1"/>
                <c:pt idx="0">
                  <c:v>18</c:v>
                </c:pt>
              </c:strCache>
            </c:strRef>
          </c:tx>
          <c:cat>
            <c:numRef>
              <c:f>Eredménytábla!$C$3:$I$3</c:f>
              <c:numCache>
                <c:formatCode>General</c:formatCode>
                <c:ptCount val="7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7</c:v>
                </c:pt>
                <c:pt idx="5">
                  <c:v>9</c:v>
                </c:pt>
                <c:pt idx="6">
                  <c:v>11</c:v>
                </c:pt>
              </c:numCache>
            </c:numRef>
          </c:cat>
          <c:val>
            <c:numRef>
              <c:f>Eredménytábla!$C$19:$I$19</c:f>
              <c:numCache>
                <c:formatCode>0_ ;[Red]\-0\ </c:formatCode>
                <c:ptCount val="7"/>
                <c:pt idx="0">
                  <c:v>689833.33333333326</c:v>
                </c:pt>
                <c:pt idx="1">
                  <c:v>598033.33333333326</c:v>
                </c:pt>
                <c:pt idx="2">
                  <c:v>550783.33333333326</c:v>
                </c:pt>
                <c:pt idx="3">
                  <c:v>453583.33333333326</c:v>
                </c:pt>
                <c:pt idx="4">
                  <c:v>352783.33333333326</c:v>
                </c:pt>
                <c:pt idx="5">
                  <c:v>248383.33333333326</c:v>
                </c:pt>
                <c:pt idx="6">
                  <c:v>140383.33333333314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3E3-4D0B-A159-663262A8EE22}"/>
            </c:ext>
          </c:extLst>
        </c:ser>
        <c:bandFmts>
          <c:bandFmt>
            <c:idx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1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2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3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4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5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6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7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8"/>
            <c:spPr>
              <a:solidFill>
                <a:srgbClr val="CCFF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19"/>
            <c:spPr>
              <a:solidFill>
                <a:srgbClr val="FFFF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0"/>
            <c:spPr>
              <a:solidFill>
                <a:srgbClr val="99CC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1"/>
            <c:spPr>
              <a:solidFill>
                <a:srgbClr val="FF99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2"/>
            <c:spPr>
              <a:solidFill>
                <a:srgbClr val="CC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3"/>
            <c:spPr>
              <a:solidFill>
                <a:srgbClr val="FFCC99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4"/>
            <c:spPr>
              <a:solidFill>
                <a:srgbClr val="3366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5"/>
            <c:spPr>
              <a:solidFill>
                <a:srgbClr val="33CCCC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6"/>
            <c:spPr>
              <a:solidFill>
                <a:srgbClr val="99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7"/>
            <c:spPr>
              <a:solidFill>
                <a:srgbClr val="FFCC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8"/>
            <c:spPr>
              <a:solidFill>
                <a:srgbClr val="FF9900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  <c:bandFmt>
            <c:idx val="29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  <a:sp3d prstMaterial="flat"/>
            </c:spPr>
          </c:bandFmt>
        </c:bandFmts>
        <c:axId val="570592208"/>
        <c:axId val="1"/>
        <c:axId val="2"/>
      </c:surface3DChart>
      <c:catAx>
        <c:axId val="5705922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vízelvonás %</a:t>
                </a:r>
              </a:p>
            </c:rich>
          </c:tx>
          <c:layout>
            <c:manualLayout>
              <c:xMode val="edge"/>
              <c:yMode val="edge"/>
              <c:x val="0.1458117838718436"/>
              <c:y val="0.781355850365455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1"/>
      </c:catAx>
      <c:valAx>
        <c:axId val="1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jövedelem, Ft/ha</a:t>
                </a:r>
              </a:p>
            </c:rich>
          </c:tx>
          <c:layout>
            <c:manualLayout>
              <c:xMode val="edge"/>
              <c:yMode val="edge"/>
              <c:x val="0.69596698343741514"/>
              <c:y val="0.35423738205292721"/>
            </c:manualLayout>
          </c:layout>
          <c:overlay val="0"/>
          <c:spPr>
            <a:noFill/>
            <a:ln w="25400">
              <a:noFill/>
            </a:ln>
          </c:spPr>
        </c:title>
        <c:numFmt formatCode="0_ ;[Red]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570592208"/>
        <c:crosses val="max"/>
        <c:crossBetween val="between"/>
        <c:majorUnit val="100000"/>
        <c:minorUnit val="5000"/>
      </c:valAx>
      <c:serAx>
        <c:axId val="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hu-HU"/>
                  <a:t>termés, t/ha</a:t>
                </a:r>
              </a:p>
            </c:rich>
          </c:tx>
          <c:layout>
            <c:manualLayout>
              <c:xMode val="edge"/>
              <c:yMode val="edge"/>
              <c:x val="0.52533608471354876"/>
              <c:y val="0.8576269990580092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25400">
            <a:solidFill>
              <a:srgbClr val="FF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hu-HU"/>
          </a:p>
        </c:txPr>
        <c:crossAx val="1"/>
        <c:crosses val="autoZero"/>
        <c:tickLblSkip val="1"/>
        <c:tickMarkSkip val="1"/>
      </c:ser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hu-H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c:style val="2"/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"/>
        <c:axId val="2"/>
      </c:barChart>
      <c:catAx>
        <c:axId val="1"/>
        <c:scaling>
          <c:orientation val="minMax"/>
        </c:scaling>
        <c:delete val="0"/>
        <c:axPos val="b"/>
        <c:majorTickMark val="out"/>
        <c:minorTickMark val="none"/>
        <c:tickLblPos val="nextTo"/>
        <c:crossAx val="2"/>
        <c:crosses val="autoZero"/>
        <c:auto val="1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/>
        <c:majorTickMark val="out"/>
        <c:minorTickMark val="none"/>
        <c:tickLblPos val="nextTo"/>
        <c:crossAx val="1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_xlchart.v5.1</cx:f>
        <cx:nf>_xlchart.v5.0</cx:nf>
      </cx:strDim>
      <cx:numDim type="colorVal">
        <cx:f>_xlchart.v5.3</cx:f>
        <cx:nf>_xlchart.v5.2</cx:nf>
      </cx:numDim>
    </cx:data>
  </cx:chartData>
  <cx:chart>
    <cx:title pos="t" align="ctr" overlay="0">
      <cx:tx>
        <cx:txData>
          <cx:v>Vármegyék kukorica termésátlaga, 2023 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hu-HU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rPr>
            <a:t>Vármegyék kukorica termésátlaga, 2023 </a:t>
          </a:r>
        </a:p>
      </cx:txPr>
    </cx:title>
    <cx:plotArea>
      <cx:plotAreaRegion>
        <cx:series layoutId="regionMap" uniqueId="{25E326CF-B394-4BBA-965B-3EF95D440A04}">
          <cx:dataLabels>
            <cx:spPr>
              <a:solidFill>
                <a:schemeClr val="bg1">
                  <a:lumMod val="85000"/>
                </a:schemeClr>
              </a:solidFill>
            </cx:spPr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800" b="1">
                    <a:solidFill>
                      <a:sysClr val="windowText" lastClr="000000"/>
                    </a:solidFill>
                  </a:defRPr>
                </a:pPr>
                <a:endParaRPr lang="hu-HU" sz="800" b="1" i="0" u="none" strike="noStrike" baseline="0">
                  <a:solidFill>
                    <a:sysClr val="windowText" lastClr="000000"/>
                  </a:solidFill>
                  <a:latin typeface="Calibri"/>
                </a:endParaRPr>
              </a:p>
            </cx:txPr>
            <cx:visibility seriesName="0" categoryName="1" value="1"/>
            <cx:separator>, </cx:separator>
          </cx:dataLabels>
          <cx:dataId val="0"/>
          <cx:layoutPr>
            <cx:geography cultureLanguage="hu-HU" cultureRegion="HU" attribution="Szolgáltató: Bing">
              <cx:geoCache provider="{E9337A44-BEBE-4D9F-B70C-5C5E7DAFC167}">
                <cx:binary>1HvJct24tuWvZHhcdKIhuhs3b8QDyNOqly3LnjBkSWYHEuy7v6hPyOEd1+xNHfVfteUurZNy5s0X
roj0SYfTIggeEAt777UWoH/eTv+4tfc3zU9TYcv2H7fTL8+Srqv+8fPP7W1yX9y0z4v0tnGte9c9
v3XFz+7du/T2/ue75mZMy/hngrD/821y03T307N//ROeFt+7I3d706WuPO/vm/nivu1t1/5B25NN
P93cFWkZpG3XpLcd/uXZ1X27VM37fxfPfrovu7SbX8zV/S/PHt327KefDx/2uy/+ycLYuv4O+vri
OSZcEJ/4FHMfKfnsJ+vK+FMzFs+5L7jgPhdSMYbw568+uSmg+380og/jubm7a+7bFt7pw/8fdX30
Ao9abl1fdg8TGMNc/vJs05fxTTM/+yltnfnYZNzDa2xefnjvnx9P/r/+eXABZuLgylf4HE7bnzX9
Dp43N/bm8/R8B2T4cy4F9uE/6TOBEH2MDH8uFVyXilKBmVDq81d/RObPBvM0KB97HeDx8eIPBYW+
aW7K+fuigSiTXDElqZTiMRbyOcHIJ4gjyQj6XZT8B6N5Go4vHQ8Q+XL9hwLl7L7tPi/S7xAf4rmP
MaQlitTHz2NM1HPKhC/U59aD+PizwTwNyMdeB2h8vHgAxfFNPN80rmmX97/Gf9OEdXXTflc8MKx8
rATkoofPQYzw58JX0hc+Rh8+h5Xkj8fyNBwfXuAAjQ/XfgAw/niIX9f3R3f+D+o7Z0RS/BGUw/qu
IIgIhkryCbSDKDlYxd8e1dP4HHR/9CK/PDto/VvW9NV99v7fzfeNEqIQJ5x9DAPyOGvJ54wKpDiC
6x9n+2M5//NxPI3A534HQfL58g+IyN4V739tXOGF7dLdN7H7vmwYSjgVigIVxvQgg8nnFAPZoowz
LigQ5a8B+mvDehqsp55xANxTtxyA+Pcmyev5//7vxjsGNVV6l65qXPl5Hr8LJeA+AQamkM8e6gzU
mMdihgiFheRYUenLQzHz14b2NIRPPeMAwqdu+aEgvHSFi0GEfV0NHr3jX61R/LnvM0U4fAjw69/D
BkEpKAKBijmAe1Cj/nw4T0P1ud+jof/y7PPlHwqSF86W31ftMCSYIBh058PnQHs+VCmAiQJqHz4H
ufBPR/M0IJ+6HeDx6eoBHD8Cd9DA/t2d919vb97/d+a9uS8q+/7f3zPdyedYSUaVoCBJOT9g3AQ9
Vw/OADSg39ervz64p0H71nMOUPzWbQew/r1r18n7/xM373+9+46pTzxXUI6AVKgnA009Z4QiqGXk
Y/OBaPpPBvQ0bL/1PADqt4YDaH6EiNvcD/ffV9I+kAUEfz6pp0d8AgIMiAT3gRB+af6aEv7paJ6G
5lO3A1w+Xf0RQbnJ7t7/t6dTsMi/a+T4UJyY9B9cILDfHgspgp+DOSp8whU4c5+/9qOW2vyHA/oG
PI96H6L0qPEArL93ctu9/7VdvBOwrfIeqPkCjMLlnyfuu3BzwiGXEQoJT2KgeYexBP4pBoNVwV7D
56/9iNdfHtnTwH3jMQcIfuOuHwrKy+XmrbO3LaB40z2oZU/fN/fgQn43xg5lSxHghwLCjzxI4a9k
FiHPkURScSoE4/R3bvj/YHRPA/rNBx1A+s37fihQ9ftfAdF92kJ4fkck+XPGJQECgnzYbmKPkMTg
oQvFOIJMyyTGh4L5Px3S0/A97n2A2ePGHwyof+fv//09aQhY5/RBa/kCbEP+WItBoUMQbLA5hSjs
FH7wPL4mIfr9n47mW/B86vg7ZD5d/6FAMeA3feDunmlvyu/L4cG+gC10ChbFFzX8dTpEzwllsIv7
EFxfI/NlSJ8vP1Vkn8bmq64H6HzVcoDP35G/HwzxC0H6uk49uuevOktwuoEzCB6wbX2gHofO0sPu
B7T7vpDYV4c08fNhg2+P5ml0vrzGo6H/fz+98O2TDV8OgAQ33U344eTIV4cb/rj1wyvCgZaDrn9E
JT7O1/bul2cKP5wbAXrw5UzKw2MeRcHnnYgnOt3ftN0vz7AEGwPM2gdeyBEHp/DZTyPsJH9oAU8Q
LCgEACrwDaGldE2XfDjWAsoATrM8ME0sFAfPsHX9h6aHcxXQCcSDIkJQ3/9yaOfM2Tl25ZcJ+fTz
T2VfnLm07NpfnjEC5LT6eN/DGwpEICtD8GM4RgNnNSAHQ/vtzQWcDILb8f/KJ79CRC2dKWymNpYn
V2J0aOcXfAyLfHRrURDfTIMKvKjma9iou+JlkxlZpyIY7RS4PNr0OHF68YQZbSp2WecZhlwXDnCM
R6MuyQM1youh85zmLaPrPOmYKcS8mNlvtmWZ3HSojU3skjdFvMwnXivuvCJBhni1FxRE2mu7bVRS
Bh5i09GEo9eZtDcou8WW+9tiIfWqlou3a9x4Lstsmyt7jeLqIl3WcUkW7aFBU5eauOnzQC7LjqaZ
1Z1/hL1ZbPMp9UNr31iKTZoW8dqjyaxTiTLdOnaa2LjWEe6kaX2VhVPlH0e2n41Xq9TQxccBbmyp
e9V0OhKuhHccSiM81emmspcW+WERNXLbzMlrpPAbT7K3bTU266HTfTTfLzRZggJnfZiVDT9O8XzD
8d5miIRz5pV7Gg1+UNHyus662viDLYNi4JuZ5bMpO8OabgwyoX2V16bM6mGHcatpPshjHg2bEWeD
QUnvLqom33v9Mm1w0dW6Ll22rv2x1mVNA2QHvE1rdebm5Krm03XeZDLMp0mTPjPtnOJNo7zrLhLE
FJOHNaY81ZjRJPBVNRhf9rsZlW2YWiWDyWGzSDVt0iiFobC23S5V8lJ143E3qbWdMX9JROnrpJHs
rJfJnlVxZBasXvvTEG1ih9qwKGmhC9HXRnVZWNAkf4lzt8rSYiOURVuvKkPK8128CGUEH+2OSnXp
RnqJytHb+HVJgtpjzSpW9si5NtdKkH3tVeKywcxq54td3EUnzMosEP6si8EfNIEFEWYxNUMhEz22
CQ/y2ls2c1dvFye7LZ54rvupFiGRjW/GeTiPfPpGLjTXvk2qLe3rRKt4Pp9rJnTXwFL3eOYZJ2eu
Z0fuhiQ5rzAsOWn9C5RGzMhhepFEUbQV+bIYN/m7visi3TAkQ6+OTgRo3VVbs6NGoCmEOTvvo7zU
BbVmGvOLhaN3aTPEWqDyNqLd3lkRr3w+hJkazvO08LWNxbvFNSbKq8zM8KVhN+ZhJZFxfVUHw6BO
M3+OdzOFx1RkN9qFrodwzLQTGdcVz04bUaOw9pNiBS/yivhoJ9ZiaNtdxvy9h2S3csRqkvVt4GWJ
0rNYTmfHX8yqj3UrZ7mdsuaUihprf5Q0LNjMzOw5M9b1qu/QaKjo2rBhda1jSscwPee0j0y85JsY
t8aLMTnxHHkDGa3QfZ9v5OLTHUPzic08nWPv7GH0G1ieyLRxAXh7w7hmdAxcpSCUG7WztE11l8ab
sjrpkpaaOcGvajHAIKIOHKCabNNJ3cdedjZL/35mPtITm6VWLpoDXtD7DnWFSaQdjZyG1hDVKoBP
hlHrvyHxwkPYfMqN17cnA7ez8fM+Nm1kSSCQO+uSxthlFppaP9fIVy/mrKBB7asmwPh117N57bqp
CdL6mAyDDRov77QnRqVVHq1UAWGesr5dE6Rjv3o9O3XSKrrs3ID1QERxUpZUCwsBMcFQusW+noq2
XffEX7TMvNbQ0i4bXk6LRlX6ZmI12g9DXZ8Ta0+WAcILUuGZbcq7pMGnJHU7b3Zn+ThYE1cNPclq
1K9JO4nQL5fjkeaTqaeU6TLG7xTz5qBjaDJKwSpmvpvAVR9Ol6hMYFkUIPXxmkXLGEyzbbXXYKFx
lKON7ehb2y5HeUF9g73mcmnuZ6JMFHd8K1wE01CTWheoCtOMuvXoittkmSdTpbQ+qTA7rpJ5CFrI
fVdu8F/b8TIeeLaisZ9pThfTULuVTXGs6jQY4liZvIGFP7ryrEgGgBUKF+RLrnTV88AxONNKpIxN
PsHCzbreXiaLfRHDyaC17/XnS56W6wFyVhaVx0PfzNu2bXRcL+R4GId7b7SvxiqpT0mcN6bk+XXL
q1U6A/SzzadgnF6xkZklb7OVolA286qLNumQlmEepUMAr3hK2nHW2Vz3q2ZujitKOs26euWz63gS
nZa4fpEm/ib2pqtmLkNFPH+PWUohn+JXuNnM8djsUbNaysiGLGfpizRN1rhLC51m/oseveUeRWFl
mzhE4y3KCUR+VF1NcY5WriqvvUZuWBISGjOtZHE1LtH4aTH28w3tp+OsQztmVa8zC0kCR+NiWqxa
04x9f5JYFdp+OFGet2WuHAOUzUPIk7WXOxRUtvUC6lf3S+GU9oZOmJinbFfz+aLrMQK82FpayP6+
P5S6LoptVcHQhya3umAS1lwv92X9kGNknRmuZrgfQ/XFMW/WS9MVOvIgDaIuf4kiFAeoZ2E9jYlu
6xxrhFF7Nk9XcMplCVC+uLX0khaUyVU52dLkZYRMTV8it1xUsqhXaV6NupZ5r1k679lIZmPbjISA
CG2b4yHmQn+gkJ8Y7iOaduuquUnj5NPx6i8//uvkZuju6w/nfX+7+HA6+7efgsv/evHTO9f8dHy5
enF458OXfbn1t4PDDwT2yyniA1L88Zz3NxjzHzY+otOPZMNncfhANmEb4o+o9IHC+41Rf+j3kU2D
OQfOHBwnhmOqXMJxPDjj8olN8+cYY/nwYXBQDzyf39g07PdKOPWiEIGzSXA46Ss2zeBYH4UNEioJ
uH5IyL/CpikSv6fT6sN+CgJiTRj1QTx8TafjrM0yvxS1sUM+6bmi1R5Zdu1zclxU9Wk5+tHWJpnp
5dxp0hVTONVuZdN+77l8WqWVFwdZlAP/ziONeFEFQ8/ioJbyDLmoWeWolwad1CVeZ1M8haWI9cx6
ZGxdxXrhGdF+HA2mRXUo3ZBpf2aNQbyzoes6FtRwA/aSK+znRdAKAbmuy/Q4VFnIurLVygJvz6zI
gnqogSIXc6Il8OttvEyxcQxvJpckupkht9J56AIGXFDm0XYawpr13lXV+rtyFCsPqmmYKP9N2nrD
JqJ5o4cxlUB0yRSoiCVBmc+DSb3hMp1eRn4foDiOw4GqlyjuTEbKEOcRC5a60tNUE52IpNRCpTvf
lhZmFnvrPK+7AJVzbNI4fZOO4igvk3FPY2Tm9i2oKrzjUZrpzhs3UzOLnauLZDP142u5nDfeEB09
EBHnQxqjBCVhJAqm57x8bZdxI5P83nbjCzrOlXZzfyNsgU3CZxbQXnvFdC+Fc8DoksTk3U0RVV4A
x6/fRdidwDLsdOzmrfJVGuQErdEDJRJxzEw79VlQMfR64beWZlEYFcmaRqzcOVWBiAK053KPIsl1
g1MLdFtlxiY7XLVhVYO8ULModc6rVKO2P69suqKKTwazhBlXN9plndhOUmzTMR1M7ZrK5LIPcF8W
enlQVTGNez0l4pz2NtfAYF9RXkZ6qdVRDOf+gLq3iY5jmQbELREUABdUObOmm8e3ZUPfgdUnDW6S
l50l16DF+hqkgGdvM9p5GjaKOyCWMpwjAuJES+QVO9WtCaumFe+9LhiUb2pcWKitqIZFwa+UN75M
PXXWVfmLrLbOzFMN3L8H8TnRN9brJ5OMAusSNSHhudA5oaluuoaEvc2OVD9QXSRJr30y76cGiFM3
vUpLOWzLQZ1MTXIPQjsPltPB8XQVDQXREYU6QnBKAVEaTC17Wfm5PWqGetHZqs3PSP82m5q7pK2R
4elcBH5MQI7UUiMQ5euZD8e5/5qghgS4aHYVcsDzJy+ktsQ6ZuMY5l2rp5xDGY7xK+viMiynFliA
7MQKN6IwoCmg8Pemmsa3UtozIkce4KwMhk6BPiZlrJM6XjPvTkX1ss9at5ilQU3Qx/VVyaZiVeCB
60ks3ookDmjShAI3pCRIJ2/RmMzlRiTCYFA2uu2qxCxFWphqkfc29zZ1B9RqVjUoNJWTIGZAzazA
1WqOlTKL4m+Zyi+jrJIrjlC2tjUbjJxLUEWyMsOoEsPnZNghFRBKr/yyzLddKzVkYhKObVPqskDn
3VS+RkkWlsuYwlIS1Nh8hoXRAgVTMrnywZYIq7K8sZ59PcYyM4noU51M4iaviqDPklfVXLrQ9Qwg
F/5pxIBwJH2xUrlXB0nZlwFLcaEroPL2YXlPCw7IUtWr1tra4OlEtF5s6Ox5G5oFC2uSFc7WAkg8
6J7S6XLMUxDBpTP98JDNKo1rYCHlUipYnTXXwzxu/bR5QyPsG1rNVYil1Q3xRDD3fgmcx/o6z9sm
GD3+8oF55D0By8TLTBrhWktZBaOLNxKl13MJdHlJXaNZIdcRSAZA080mIkKDF1Xtu2k4mpDttRty
EQ7zWSei+SgfXuYp71e1B3ISy7dLzjKdtorpydV3aY/DphRnDNnXIvG2Cuf1kaz9LdBbatLWwjwN
ioMWgsD1JY03fpq87P0604WKxGruchue9yQD2j6pB/MAg14dWj2AMI17yAH9mJW6osCsZnJeW+9k
ytQMBJwo3XjpS1rUYLRUpZZpM5ml9F5hW65LCNJ4DBZJrgdyRHHPjRXAtSdxG0mRrbpuO5Zi43W8
1iAcGi2KEenMyXu1jHok7K732uO0G2rdivZk6XceYQ34Caw2ObIEuONJ1fW+LiKQth7pfD2nE9Bj
uYeTRWTdsMkPFp6e57RO16k0EC7XkvdL6MUQ1XNszxyBvEBZXGjFyHVuBxbIYQlLuTjtjSJfYyfP
p85t63ngYU9LFxQoWduJX86VHwMtjHe4nvZQJ6/9Mip0299NUYGCUb623jKEEqt1RarKJFnfmC5K
dg2FdZNHk9J4SgpTihSZ3F5HCb6UWR8Hw+h1ui3hN8h6nj6kExvUTXVB5rHQU2/oQwhblIOCgBmD
dAArdiquJO/uYiZbo0QxQK28nTGYdFG0gFkxExNHEdN9G688MHwSmTE99hMka6jpdoqBLrQ+05XH
NnU1bpD/4DNNc2p43x5jBQ+cu/QOgxvRVbwB6wDsNFjDucksJEcWXcdLGs5FvEur/JwAlLqqh6PS
lS+HNFMBh+DSydzsmi6iG88Kpj3rVgTbB1497KA6JWHseGQ45Ni+SDdlAVWW8b7QBEexdmosTFwu
rZZjtJJJdyRpeukt9F6J7KyKqAZqdBw3zbUvK08jAisxV90FmD0XBFUBY83pCDwBosCuVJKCB+AZ
cIvKYFy6yFj/mDO/DsHAqnXeVthM8k3D7aJjO4D9ZJO3KVWnIgbKtEwTDdJ02A75HKZRpZPswanx
bReMVVbrqWxeQzow45CGBUfbtq+5maKu0aTpLtq4nrXvgR6OKxApwzZqUwgaKq5EDS6NQ3ztEtIF
dF5YkDTpqHnVmL69GMZ4WCUjjnSBpy0YLbPJezBKKtdD6HhnXtdB/m/wLuvLShPl78DjycKZw6Ip
04tiVovJ2uO6BIqhaCRMmYQ2mupAsCEsHSRkwfNFdza6rJcenkv9Rke9v6fjBLrU25bSEf0wj2xs
XymvyKASMbB1xvPZZbpasgD4MGi7rjnyouViFt0q6RJi0p7dumkGnHudRxnWKpLHtUydVsUbYrNT
3NpJU/C2vNgNpitVFjTDtHKshYTIvHUJOd104PNJH3yEKHd7P7rwoSwbsQzV2nOdGWIC9pBLY2Bl
3rFayFZEsEqX+bpEFRjQM/EC/2EmQKRO/hQdCQ4zW8Rta7LZjoEkYFxnLtfN1oGPD2ypoQaMA2za
ItE+flHzVB6XkdvQORlPF++ND5nKyDi+kj2I05ovQDj6IlCTNGpxR9NgEtp7mgzzHY9bWL/thcKm
JAnQCBbd57SNNYMcomppmLcCz/P1jGDMc+XtnJdW4PLyBGivIIHC1WU0pkGV3ZSFm3VLlyF4oDUZ
z07KxK6bXARZRTM9Ay1ecGeBfSTAHMbunSJNyGMK4ZYj41XTnnX8LVAwYK1Ju4tHHIfEYZhNOYUj
UUdT9ILbDMw1P79ZaLaaENm0Yn4F55hckFB8AkmS6rRpWl1bIQLLyhfuRll6PyfVslGp6IKkg4pT
FGvg7qss4pei6lMTdSgKSic3aZ4sRhZLp8WcbTLuHXVtwzcJctc0Bw1Oy1wPFcR97LJbRapwtsmb
vAKnDogUEGjw2ek0E0iE7Qvqite2SiPjKbsCvUOCnoqQLVW+XujYBgW/RkNP9BCB11YNY1gScZuX
DzWzCtwYt2Zo8Y2fL5dJ52IdyeUue42sSE0yRWskIDfWVeYgvmAXIyn6BIzT9phO0b5tW6v9ttgN
USxMTXKpoy4N2ojdT0UxHVFYQNt2hLLYTppz4PyWtRrsltej525ljO4YbNGESVaNqyJqoRLBbXPU
hzhlS9Cm9kTmZbpyY7lxiIJVVSQ2xPwtlxWCaXRagBG1zv2emaqooQq5fAwH4LJkTuoAbD+7craH
GkmwnuM2C5TtEkODGafYcK9IQyySI6fEuIH9AF/LCaap97112rfFPpn2kRgo+HzjPmazgmll09rP
qt1IXmSOsTDDkYRqMri1LUUe+HK5YbMDdl0DX6zK0WQIB/UoX1FgviyNz0aPhUU1g73Oz/HE3hVF
c+l5hbZE7WZOCtADEKOs8KhuMnvaAgqaPPw12mLU+TCuKjneRZ5fhbyIjiOUZ8HYwuT1tdhGmWcD
10BirRcTcTDWizJnYExGsGq6o1lGZkwZMYNUc5iTdDIUxGWSZueZs5eDhVxAXVYEohOX0p/Okrp4
mY8Kr/AybiV3Gmb9aFqUr6e4m/SQtxtbDEepqo5IEe8znx1nlfeiFeWpW9I3BL5HR6aKBKiipPBW
RRVtipxnQdtDbLA0PWID55rBb8/HXAte3LXAJYwUy6WkNMxascpAIjZ8vAXhC3k6dy8W+A25Fc+j
t80o3k5y4prk4uUIGTHvXAeyzQYjB9U9KfAD+ijON5YknumyPavbo5HhZKMkxH3qw+6YyDnkS+Ra
kyx9H8xxF4A6JZuFRbpc0nql4P10xfiwykhcANO1K9oMNCQzkaYpGFQ9eiSrXqz81qGwnVIzVcNZ
FzcnTVMxk6WchWMtIc8UyowCiIgnwXtkiATg3pzjXEEhaJtFj8W6HKDweEllzVwusKxKfOqTrDMu
i9/0pI7DchxBVIxZkLR9Eoh5eE1K9TZ+BXsEFHh7kgYuqq/9HhhOy8dz3JSDEY0KVDEP24mAmCjH
BRkf0cIsE9rHGPyRYWGl7nLWwxfCiiiz4Zwsvg2X5CK1UDMoWBNQqxfCTZNdw4I/Rml85dNpI9P+
tJ2HjR32sG+/TnJ73LjaDBAeyQWJrNMOJHlZAN5dMDX+GubdQP67oPOpkrqmNvBBYrRTiHoacqs2
zcQ2x1s/l7EuOVrNS7RtYTej9oZw6YfzEQdRyy/JtBzXiTyOWf+O96FM4wubZ5lWPo81x+l2GZNV
43YSgaHDXbWtZD4EnLfHTaxeFNm4UlMStBTqauGSazS5txHJjHM50ikFk8ADLZRnxBrpqbdgsdI1
jrYZmU7HEuQw0RCVISK1QbEN66Xbq4m86eqi1SAFzns67WGTae8y/k4Bt/WXAizXfj/J4rzs851X
2R3Y49scyiEFTrio7qyZlZmji0p413VPT3vb3gMLPGGi3MdCnvEIvKcmL674Eh+n47Giw5bQCBQu
GMnIO6+rPYU6KJQ4ghw366qCXb0YLadMjI3u6ujWV8tmWoDYVc0+z+JtDYU/sFO7in3to34/FMVF
jeo9i+tBAw++KZx4hf3k3M34RQP8d8nGTeWDwvTdMIPb7CHNQSMXs06WcV+V8d4CScibfYLXAnbR
deTkuqB9o0cf6BHxJIZNhdQ0hIM57yEOrKPwdIOilfNLfxWlBQ8ZhqTewn5eD/8CSp3twU7PNm7K
L4pjSPlNMIv5yB8v6AK7IAIEuHDdTnHxMosxhcrjQBhA2dIuTSPYToBl1BTeW5R6dyOBesor8A06
SHkLv+tbehS76SgZ1cob6BA0fXE0PuyUItjzlCR+XflkxyLyZoLJd6UAvUt6qMLzKrFiReruXgxy
u9hyP3T+KoNvrZPo7aCKdwsCA0cQ2Gz2YMisnsG/p5pdlDiH0wIkugSqtq+6TsK04Cue79FMk//H
3pn0Vq6jTfoXsaGREje90HQm+3hID5neCM50JkWRlKiBkqhf33GqutB1qyd8iwb6Awq1uIWs60pb
R6LeiHjidbn5iKkngmuFCaqoaX3QhpULEU9KJr+0G69+R04QblVN0yVb+uiH53en2LKT2nNN9esW
2VIruPMJCcuwmw+u2R/91D+ukQjgCpCind55zKGKvPVIUgPts7RHEoX3kvze1fe0eZYhLZGfvScs
Re7YLQXZewMdQdN8EQJHkJd+CwycySV8alhc3yOQKtvUvm2U3zn6qBdzxxuM/IIqeVbxYds1Tl8k
J3tNTB723YgPvYCI1oWu07zxxz4PobI8Zw5piMCTdU+BJG/LVMTLYXDmMdW8Bn4QBscZhpKIvD/M
UpzFQ/w+KpaUeoCjix0j0CgwgsYaLky6fbdQw346QZWrrc28ce1K7iYklgwyKu4MSA2GRHzH/Amd
WMnWRbnEwYbsRmYIvOsejMeEew0MSrEMdslpv8enffNPAYaDjI1Jnu63VwGiN2J8XGDouVyJdzrE
xw0jQdFP67PRtup92EVT75YPWX/2dOYIS5OnKRRelg6IDBfok0lhGoOto+Y2T+BHsrAvAxV0Rbt8
yi3eshpQAw7QXITKViJaYA+MDI43x88UbsHrpNm1sxCfdfwHFsrF0xp27zT/GikeM75z5KSYJk1P
bc42bUu8x5LCjnYrahLPRe+6pqo3h7/J8p90n2Crix4mET5+9KDxrfV9l3ed+fLl+NHCuj3izVEi
9cMJhiP+UZGJF6JrP9tweqQUGkCGL2aIoUI9eNyaufE0tMk779x6j7ApG2KoIcHjh6kfuwu0XmQC
aPk4l424UmR4eKGLfLFmvY/TPkVAhW+F60AfmxGMDD6Oq94kqAWd5kQZOMtNXcQ8cfk6L2PWxbEs
Ft93D/4Qs+PkbV8Cnhzfh7YaJ7yJx3j+Ga7wUBcRw0qazC812fAg6rBo9+E8Ydh+NAseXqu8j2AU
P3u91PmywQQOWvalh7ga/GL10i6nI84MsA1+dgMYVlWPVxJhetZ2zdoAc+3UTl/O81+mCSdXTem5
71JZeBSMgZKzzABB5LPAA7JrCAzV4h0ST1udKYqLGo+WlkrgAOtqns99OBSyC1k21LUPUqasaXuP
Ce1Pi+g0S+VOC97ByKsRRRatdkkuzNgWoap1Cb8anxFkrYRBcRg00BUjV4xAYixMD9NklXD/N8/B
fAxCVTKk53mdYsgNl9deNtETwQ1u9uECRuJKktrcfvYtS6QHXnM2iHlhDBG4Moc1xDtiMMuBzETl
w9xRyB2dNbNPK8XpJ4/FYWG1q5Qxn0ECP9HD37WDXMiEiH5bahTUNN9xmDcIPvpgyuZgL2MjXvq9
U0fgGi6bwQZkQeCVvYPVMNGmQBDpCqtsGUn+a2gbD2jMXLEBQnaqk/2WKkOsbz+pRIaKZNqWnfVs
LqIwZ4j9Ic9hfdAWR+kQ8YdUi4Nn2qDC44Wb08Eji8cpzSVxLodsjiFG3BfreILpjZ5UUPsQ4lCF
MpEnWMvXBgEADI9RQnki+O5aoQreFl1jv3xK7+XQPKwDBs3VdieKt+/dbs0ZTJTERZyHQoWQOP0+
XqdowRMFi6+0NL0bwuYubb0HWWPwm0Z51bE35Df0KfXXfJ3wUMP6OeACBf4eZcERKEZdUQjCjMy4
ABvhdTUP6jEc1msPaomPEgEFTngoWVIXS+PdwVUpxs28i8Geg6YtnMe926zNjsZ/qh88kdpHpGY2
U/gAEUeZF6rTsFAmRlqyR3d9LH9xm6bHlR06oVxG2ZMYJuBnnvhBJKYXYTNRa5Enw5ive9KfY7Gf
63kYcrFQW8zKXxCFe/IoScgf/J0+B60vIM+mPoOZ5J+mRDzNLFrBqsHW5x0sy+ZD1N21J6u76/2L
TLv0ygG4jQyP/uyQpcBYGHPfpUXMFjhAQX8lNJ6BtSyqDG6jagoICrQWvdmuYZ7MmCH8cThY2wGu
EpDHIw/8PLZIjhZa1LP65osGSZhz5w1eqYGrmjXi3p/1kIMFL3vhy/sUby/pSXpxePaGFTJaDHC9
E5j/+Y4xOiajd/POHqdG3k2RWvFlVcqLHVzIwevGNUdq10DpDduhJXuTDwueU9uQpzjEs7p0QYgB
l1QLG2UeLwhTGxl/2oktZ70vFj/QJw/hwsMt2o7aG49L4C157TmkfBu+pVB/Z8RlJHRRsezv4DFl
rvkYwLFNjhEowMrHTZwNm3rQZg7wigqGYgs+dyi5mzT4LWe6ZR5RTSaQV3h0hOJh9lHduAW19jbf
Bzik2y6/0mZ7NeJ2kmMIlMnO8hbv322MTb6x8Ti2GMXj2fzAiUJgGXBWUsGWzLdNlkwGOa8c/LyV
azVHiQV2oks/RkiiRMG382y2IYtkBGovNIcdHF22JyDctAO+BOiK9UgfxNR8yVCQwwwFNur29xB0
9bkeT/4gCR7yBCIvQvixO8Nyn5Nrq0eeI1w1hzVtXnliYAAuYVpZ45XORc+Ozgtex5pBhgdV3dzE
WZukCA3TD+lPEHc1biUAhR6wSHnXeDU4mBVqexjvLRnmPIo0FCkUe6a75iL2ITewEvK4m7OW1ypr
fMTffIkEnmdcyjUtDbwuvpjvPsXbAPxW1ocQkYDHQKGN869uhmuiYXLCuJleRe3Bk/E5yNRoGzO7
bH7RYNBCYoyccqGDvnAkFHpSpetmP4tTG2dhAymAezYnMsK9YKBuOIz5eHwK/QBOx/CDrWp+G4l9
SRsOSV/rSlgMT42IQLV0t7QaT++xtvUZdx3oLd1RvF1lDhbHZdYgkvDUdFgoJi+micoYJX6FTBrZ
gQetKlWdVsHSfBsJOdPep/eeiX4b0XT5kIRJBgT43IruW8onehyC9GNRcGbTeOlKU/OSDuOcS0cl
TKXkx4QBdk37l0XVD7EPVbSmr0GLkDJyryyyD66Tz0kDumysdLAuJS5B6S01QxSFg5/0RGaK7dd6
KJihzzz56dJYI4CBQiZCPEsMnHqAfYIoBefF+shYKUZMeg3RcQkAsEr6AC/nxP7qp+RERP8q0/SN
gNTKkAC/mnm52F1efDU/L7q/1z2YKNYch6m7DwJVcqF/Gbr86afxy/nDD9jT2Uz3bwFc+4wTeFoR
3YdigOW6cF/d8xDWoImjYjZ9nber5eUQ+BBuUBmYCeZsGHCa+4jQGhXBNxyFdwhV+waS60l6/G3b
zbFJ5WUFdoUgYKXZ5D+3wyBhBG8xLj37neBzDRw0aIhII6qhzfTgHZbhClv1mw2cd9QUM/i2kQBv
ZzCh/RDuAKHpiqBlRByvDYQjlUeR2DuSDukpZ7Lr4cmsfea3NDk1IYCCQIVB2XjLlk2iES/TEIAW
Xr1zqBdWhgnCcw1n6sHvEPb2xKS52Nx8mZo0o14zX+sJkyZ1oLgis8DvSqQowSB9b2VL7xIVvXi9
1EeNV18+RoZUsxPsyj2a448KAl7mStch1/O8njukkofZuhe1R/EVB8QhpG13slx3WczquhLslsCl
diu13qdTK00Vdl4EoxajeBJqd9eKcT/EzXxLAz16n3ivS5Zq3x2o294ThzlpSuqogJ/7jJRor7w9
zgAKRgAVTYahdAL5iOFib8bDZpeLEmYAluo9ywY6fk3W50QIW3TxWOOuHMu9pV4+T4pW1h6mGkEg
7HvkVCvsFscAXcMqNBbaYcPtJGxIMjOSzzahSGnD5keA4SgBzA2nHU/PjJywwWyZGmrALEZhsWyY
UEPdAUXAk1kozL/5BtClDKLpfazJAu0Pe09IDqBkVLLiqf3OJIbAWzYFCK97dKB53dJ9s544DVOI
N7NXq8Pme92FNWAz9QbcDQ8FYnC8SfLExuxA67lAdrqMqqIi4C+cz+/MD/ihXSNZ1Ony1Iudwyza
XhDKwIZBgJB2stKNBamj+vhIlbhbB687ph11l2DYUrja5rCAlX3r+W9Ct/1shcKQsQ8Hf+2gcFdw
o75ZF0joHRYsa8oF/kA+rFEAPat2HDdel3mpHY6pU6dt1OWIN/Yp5UGV1DYpYnQCmnSOq5GYE9/q
4VgzjKyjDZ+NMpWakvlujSIQxkkDbAEAF+x0UEU0SeqSSyR74zY81K32s2Fy+zW0oErZUAeXecfb
tLW+PnHqH8J2g0Ow8buUr1/tijyN7N6h6Q9WBskNEQpugDBclxHmbK/X7bL15gWlgymLYb+dVd3m
jHIQVE7BObvxqWtDAMk0baX2kwxDcjLdW1xvr2vNXkMbYXjCoe7zkD1z4+PlHQDkXukMR2u2eUwj
cm8xO6h2gjBJ2qbgmJKPkoorbOzlsDVdl/s7tHPLkSWZsTFVvNf5oDBM6KC9BL7m9xpbTo4RUta7
dkn2O76A0IpCjyB5lPt56fH2F9F2ZziNSlpb2FITEvOk85rMW3VaKm/9ri38x7addyBpj9ttnPWn
aSzD0L2uIwKIepi/BeFvOkqJ69n0OZt4e5xqq7IucYWKyJskCWLkEb7iVrsfUqu6xHNlq3blb5Rj
Sia78O7UAE2m8dqHX3tkuNuO/jtJ0reJ0/YIt5fg8YdDbQNxWrhCm2LzYWHA9XHInkmbBtWIxx+D
Pz2YJsabZ1iAGa3xY8y7SsSMHBSXEUyUoq6XoHCBtTnVDzggWvxr+MZJHSe5N8CeHmIMsEvd5Vqg
HAHxdUmGzsJNVVeP1tkA5rTcPXqaLd5wiKgxWaQOhjIBrAdOOxm8u3rtPjd/KkNHT6D9Ty4iR5cm
07FP70JMhICvps/d3HiDJvzkgJnx/ZLSH9LzFmDgvk2GLWnfk/gdm0/gUsV3wGu3c2iijC+DrlqO
CZTdsJMgnrwiTpqfQQMB2Sl+8LR9jaAoDXzwsOePKdn20l/xvPrTkzemJZBTJ8wKjEZNBROHyG9s
7lb0YFS8tGeOl3PTmRB54NhVmBBep9Zk8x6IjNrQwvVLWaGQ4ns9YQekU8fFbieVfG9xMgyC4zWC
S4i7puh3rymattEnBgW1E7B/gYh13i4jwunUIUFuvjONl1cQIZWI5y0tZJvAxprpoXHroQbiljeC
2IL2rlxH+FxRn3Mp1mIm/g9M/QbwffjHU1164Il8aDYYPJ3b+aklgytj+C6w4jq/reqIyoLOwQHE
jqvqDneoJ2Dr7QZo2AKue/MI7K8YFt6+w8BoHeJT2dozl3erc/G3Wrrr6NYjpBeGmPYB4A0vxt57
CD0gOH4Yn2Wo4VPPshzr6RExEYZFE8cIpWawy4jSY+YKt5GfCgEG0B98A9bduaj2MLelQxH53Z85
jJ+XjgPkigDCAZwoJsfvgETPaDlIoPtDdwoV6JUIx0ND39FFmd4aDx6p7PFQeFuEcSI40zE+JFGL
QbRTadGk12lU4l4h6S0Wb7/fFmS8egI6PoiSsDoXqTyFkQryxjKKzzUhhzFK3lmCuyAO/XvaoSQR
N018lHNzlgKBMe1SICnG6AOOn0eP92m2Y/bbUwAoCuOEpkFwZqPfoUCBw3DypgHA0ygqK9DKgjuK
5kN30aY/46tkD3XuhxLK3JGnBhNFTpftnDL2pm9zq20jKEm5fDKGqclKZHOg+LJAN+/pjCDfGxni
PoJ+RhouAwi2yp/8B9Iky2kFORji1LsM8EsweJir3VqIjrzepDpvsv1MVQtcoYXQDfuwRsbWvmkm
xTGZN9xmOAI8HXlVk9JrzcA6+Bp2SxCNeKNT/oK52OQ6nBASA0Vfh3nPItpchqD58kwiwBD2BxG8
qaS+9xtA5Ai2QtAPw7NbvAeFE7VCNn0OYUvlkpGpTLxzbWlQzB5b8t1LMVUhditwa33NEkEuFP5n
X8vvowjjEsOiRbCAUUlMiV9EIQY9woKy3YGQMaSwbAz6cmd4iTOQ5AdVhypboavBa1wNnEIADfBy
DUO8puEQdB5/ojppD90YTIWYxas/1PxdpN2zFyApDprcLutWeTOaFIxaA4MRHzuUeBmj2YbDrKsv
O0XqOYXNhulm/SFHFJoa5aGtY0cFhRSvhcNEmC89nrJeEnlo2FJqhsqE7ve7OsC5EoKCg6a8YFSZ
0awKLCqASx4rs1ymOseqqaEwzt3PkVwqhsQidqDuGwWDGxD/YVtZOTkPuA1iAmnnIqjxrBkfMXVf
N3EZ9RSBjazxGO94U6wmvqIppoou3NvcCxWijE1fMUibQs3oyqj2u38DjScgUzS2x32p7wlY7QwR
7APTZssdxdBoalB1st3iwo/6z47ULm8PSBd8vy/1mCJqwvG3UvIcJcsCdCb8JncQY9HmNzAU0ckj
ur/4zYj0DydtbeiFiuaHqwdTbPX6oXYhcisBmW5NDm9e5DgMniJ+9TiijW5jTwvFaKvWALQayofR
GKI5lbC2Inw+mPqta/Rwlwg4JOGiHqTtvVz4CNfgmAgZPZo5/dnL6B7pO8CAIE4LOoLBdRI4VKvJ
AdG8PLhdgS4bAvgPYbkF/csIjx0UUweLFPdSpqwH5MHxF+tQHnE+j4DCWKRI/njomf8Y2Q2ZA3fi
EmnbPnNqntBNhBwT8qBIO2eoeZpr780B0gXYEoJ3H9h04wrBGKCfBN4B6dDUuF/m9uSM+x779nOC
2Z9taXOGhfY5DS4696N4wT9Puh+2H13zhw3AGJRKfoR9umfhlOJWZdOKEde+oOaU+EAeIhkcZm8z
mNiDw95R8Mm48KAzs2Q2JOcDrGAZegUML9x9+IQWAHfZ5seHjjZVuu1503THcb8BTSP5E4QSeRsG
nkChOqRwj+4j3n7ph4s9IC19kfjb10wn3K0rlGiY/sH4+qNOFQA6+N1xCPXX7MjD0nMzsaMLybMC
u4KDoO7zoV1B8azIosYB6YxCjKTrb12H87slaIst4RdZdBVxOFxeiyfrJut9E51GPZThxkAPL/WQ
wVO5FWPYsQ9QF+gBSvdRSM5OdN+bqFkyAsQnbuwrQe2sFH6rwEY0TaH0SJ8Ukkiy3XKOZH7YkzJp
ovYFGTwDVM2hg3cD1gGEAfXnudBO7DjZMWXo2eKJanBtpjRYDmtAgTl36lJL+igsTGnOtapqq++j
bmZAbckrVWj4UYKDED2tfQUHCvcjANbS5T0LVEE3nIS4RP4ITCYMzIR6BJDBdMARzuPhrk/4n9Qz
KOAw7zshXpVGGKi3fkJLeK5ksjqUj5KPvf8kJv5KPMxhukOms3r7MVw5nN9mfNR0+ejH+GFGqTpH
5e95im6fL0ur9kaIOCACqPG2JezNuVfR0erXefHwGkebc+bgFXBls7gFWTs5+4uPMQdjuOzo0P5W
m8RVBruNP8iaG94c7TD/2LBiwowxz2vIINm3aAtDKFjzR9D6WlPjjsG+YT6Q9jESfXhKbQL0gJu3
m+MzrarQjczlsB/XBtxrvchvWIFkkL2FH/WtbM3C1zUNZLW1CD5YN7ms8/GWlB0wAxaJMko2XDIa
nyR0BH5UDDnplr7U7Vh6e3PPoerXHkS+bwTmyTA5KiggLzrhzjVA43aVGzp+uh6Zz77Np9AHr4+4
cTlqn3+QFW0IMAAIusKftdw+FjACbW+8PJbhpR3Gr7qfpszi0iH+8S+t8l8BGySH1KjXhmx9GZPt
DAZAVFOI9JvUFNGlcuco3t9nX/Jq8b3jOHrxNd3ciSoCccfFcxrbNwYuq5CEwStYhDnIyR7GFaTi
6IispESKKomguWXuYUY2FxIagmKERS03Ag4CT/vQUJQee++QSDYcx2BIsroJwNdHIBdNo9FrxwPd
T4AKwZh6R+4Q6bF+Kryp/YHFk1cDryaLNP0ZzT6khxG/o7TLllDEh0lj+ErXARpifxF+2tyDEYXX
aKL7JUEhm7zoHlF17T2TdWzK0LYVbzHAmFthcYJs3WCyISK8jJMZEPLCE1q8Aw/MaQYF6hYg584A
3Z7dsdbXre9etjn9ZbBL7Exxs/T481jz+Ii48Sa3vcs8wVQOwo8VfabCWvZOvL2t0AfCywy5UyzI
FZ8AkPRwP2A6HxCSuM8kWh71tn0wWEVgeMCDxvFWTDG94wQ4daOTz8At54gkwdnb0jYbyK3xvXo/
TdRjinSMVw2aeRFh7d1cfwRNvFc129+FE7DqUFbvfe5O6MYVO7nf4YStNR7cNGyg9tb93JjWqzqS
qFwiBqrqcXjs4+T5P960O/zur/htINO/Nuj+uUD3X/8/7dr9ZX3KX7t2XpACV/g/Fe7+ZbfO3yt6
//iy33/bXoH1PJRF6MZF+E+MRRFYMvL3vh22B2JFcYSH+7YO/C+rK7COiWFTGkvS2I8pFtv9j9UV
QRT7SRoEt0VA+KJ/dA3/UonEto7/xeaKxP+fqnZY4hpgNXwMfyjA34TC3z9X7UBdtrVJJ5f/G4//
Nx7/bzz+33j8/2s8PhyrkSFhNLr/0l6qEJPHpZkp6NR4udoUg2bnrU+mQ5PFj8wLp3I5jrP5Iqzr
TiSYzmwTF87aj0CDd0CJPMxagYQ3qNtniUgW/cUYeB41iHMAtPUNqJr9EoxrqbR4HNcdFiqbPwbQ
BVZ+YKXaN4DO3xRWmxhi5+Mq+nchxV2vOPovdiUZvCiSb0ldpCixFNzrVRb3jYRqhoGGlOFrmJjI
VgieoB3OPEwfdbI+6aRfikasV8zuOtcRfErHDEYJ76Hb61+WBFkwj/wgqD6qVREQDOIZviOIsRT9
kuSmC4cNuQr68vMxmUbEoZxjQDAaMawd4oI6eQdIAbMc0j63YcOMdVOejsi1ph0AiF1Pvmr3U8Je
khRLEQxyQTXBh9u6XKjAf+bhnhxRnlibcM6xNqOoPSyl8bCIGC4BsNcQvOUmH3a0XyvLkTAZ8B0k
oC4HVQ6Kxtsk8AFgbEtCz0mNQu08w4Q1Tl/WGZTsGj6sfP3V9XuF6kxadfifc4AFUNMzQZ4S47vK
phoSKaEjfDC6PrgRU8+0Td15bj1xlWOCYbml8fsSI2XrvRN2V6xHSo98iP6IKFjheew/sCWjvxcd
ZWWj3VPENq9aUoT7WJOD5PwrJvNUuTBaoW6RVegVeoD5DfBlSY9yr/yB29xX+K8bKhfUIFJx4Z3a
9V1Qk3vAlg67QYaslfV9tBHor4vV+2NkGiRQKF3tor5PxmW8JB353Rkx5ds022ozwTPkBH0SM/C8
mV+X6TeW2dyJBikWrw2ESozPyNaFAEOQpdiggVrhLWJJ761jE9SFJ2/LFqCZl+Fhx/oMsrY/wIdH
5a1vJDE6yz35QMD/3ZsN/CFWrnHdZIRx/OjRFUuxgCGHaGEL23+PFqEvaow/Wj9+niQFs7O54WI5
xVQ8m59RMN9J/N6rXGEHBNot9ino8TC183RRDM+i14JKc85HjU3ebiIyIBAZW5GrYCA59XHnc1zc
1ut/zPtwjIDZhZ7zSiYe/XD7uTLU15MnM/hBBfb0cRlxp0Mev9uNf/nE/Saoum7R8mD65k7UI4dF
9oWlTr98gibcOtX4uIh9Vz5/RQ8M9jh2cOQs2EdEd+AwNdxOLCh44P6Nv9btG51SmfF0eBpE+KSC
dDonDmXlFYnoYUlwYZMxdvdoTpbbPNXlrshW3pRDX9swW/gGQgZej1TYRTPbCat/VFISV9o+fgPD
OWYe2qp6Wd9drzRa5fo5Gm84XQ1Z7JMWa1Wi8M15YB8nyt68uW8OfBWvmMRQ39neLUFjb9jTZ2iq
d/bUh9unwt6qvO0U+g5pPzzMdv/mejLeC4YnbUbkMnTfuLvJ6kQ9zlEJ9H673xd6xZ6mP8nm+rJb
uvQERveTUuC55tZK8INwK2O+/faxfQaHJj8Eo3KPbnfd/TgCaF7F9CrhTZT+oqEV566wYpgObBpM
nvB5L7HkEBFb2r55bS0KiwoZRklxVt3w6TX6V7cvJLNk5YXm6sHzXHSoG3m/r/54SiKP4NsFNmgi
Cg7T0BKbgooaJsHdgqVZ2Sb6GoYzBW0/gB2FgM6auhHHMW4N2pmtX410/MY1tgotjn0FHqz9pt2e
x7Ux+RC/TomWuULbkam0OXjOfUP/pz+z33Sw6iQFWGGvRcmDj67ayhpeApCKi08JdnaZc12jwqLM
S8sZjlf31twsYjyaSJ8bOILqeWT7VA71dLHxvl/EGlbc/KZJnZ4csdN5CXpbJTL60E2A6HVw88nj
QHe5vxwRC7OLMOxX31qck4rh5Sb64zpu34MevJ9x/rMgry2WJT8h0IJTP6ayGuqfKrB/khqptunZ
l9JwM/rx8z978/Y/rjb/8+51+b9pTUjD//2exL//krl/3unyN6F521n5d6Hp4Rd5YtHLbUmsF8Xp
Tbn+98UuKSQo4h0viBKfBWGKBbL/WJOY/hc4FnGIL0BBN/iXNYkMvwMEi2BC0BZ/26D4HxCb6MxA
TP5lTWLsB1FKsbAxoTQMQgjev4hNT/ujMXzLLQpOVTzHx85HGO8PGgX39ifRwLsNC5/S29qriIzL
NTDuLSKgLWsspPiGVYiHWEzv+zrldGA/tBySO6xNxAq1fvwmsSA369Km2nWyFc0eIy+m+4k0nB4X
7FYslsSUdTeQrKftXm4JtnEQ1+XMTSiYbKiswkd9WgO4zCk6m06iu9FMyxHzlc2Cjm0PYRReQH2b
gx9jC2MPAAz1cpSr9rFGWB0vjySsAZluDL0jvvcnId2RbTAMma6x8WElb6qbo8NIERfbtPCx4KNt
mgvGLkBtzWzg4WGz3K3dM0x7V7oFCIVDaTjb4AHjVGxQefeW84yYsmyNxJ4zs3xXDk3Mbd4AtmpE
PyjjT5VGgpi870264pXtBZXmWOAShUof4HcvVbe+ARtQDxGYxMddLS9kBDfAbqAIMoy7Dev03jw6
XWUDa6k1RbRM+ke9LoeJkR9eu3+uoNjhLLP7PdAXnOX0gaYo+LSi3TJM2DYHbjk9+Tiewz4enqNh
+IbUGxt3vDh6sVF80JN8wf9rj50M2P/mJarwFSBE4G95nPTRpaF9AuwsqfCz1nCH/xt7Z7YbObal
51cxfG2WN8dNNuC+CDJmhaRQKpUp3RCpTCXnedx8G1/6OfrF/LHO0FVlnAMfwA0DfaJQqIKqJKUi
FEGuvda/vi/tXrQwfFdV0u9YqmkeiEb8SIvat73OIUtvqwPR6XOoZ98MN70mVc5ehKrKE4AWr3LN
Db1uxSZfurCixPZMVkJnWbpUY5nW3tcubB49zluS1pckZHbpzDTIla6nASlJeYaD/p5E3MkcJ8y2
lUeAFYCcyXavyE9V5dYrE3C40vGDq8kyEyghVuX5zLAxt4JQXcje1aP9TllGt7xUO4KioPX0nJeS
lHtCyoyhS3YubcfxtRTem8ZCQFUP6po54alxi5DyZmHdxUq+znn2KYoT8ko1/6VJqAOTaLzIsAwP
uhaxTad3Q8B0adez6XPHkPG8sFdRGuxH2MbU7Zsl/dq0ovStWHM3o9EcSjGP5OT1h3xpu3137sCX
ydG7TJnHciQT60hzGbiHobHpwR4YeflK+DTaDmr4RDv5wYjrs2Wt9ZS9VmX1j7L5Mg29DooptY+u
6US+SmhPk7hpt+yCpIBRieEdGMIfhcdwwJS9v+TxN70Qz5Khgz1xyqk0c9gLi3XGNn+uauu9gdZE
It489HYTXiXJR1gKZLhlDLZ0sB7HIYt3o0YMoFki/V7INjmoUHtf8jAjJxgxMnXKPUtljO1b2vra
QnKFKOrzoqm19588acwET4tDurwZoyP9fQ8cXPdJyaT32f5RQZOTwLcJ6MrMPbH3xXy2O9Zhp120
Sj7pDjudZbJ8buLUYQKwz8clZ6WIfXyRtSfXjQnu9lmxa+zyNUzLQ9wQ72xqSXxFc9llPBpTa3NG
4o1vdGKXxtp45OxUsQXNMoUzsZcqyVDbeckCkt5xdmVx0r0ubh09k+IMWZZl+9R6qVJF3jLv621k
aP2u03KH4BDJzK75bnXskReJfNaVN++YT4TTJWVRrefq46uGZW3VJUFhuZ+ydoUZxXTJl+zeKOen
oeZlGxO82LTLQ8RehFZke1kxxSli+zn0avd+iKNjR9nzZSKGcwvK/gcGZaPQvspZEKlNuX+62aWU
DoEYl1CtMfGrjJaXsjI0XwquEGVkHgW7plV/ETMLQDGn74AIo4RkEXEVZd9DWyJ/gI3MFhcXqSo0
DgnUkkCNnX1xmMKFokoOhj24m9ReMaDitTa79yKkyZJ25fcq8t5IZNzNhnGXMPkztSLQC433WzQd
jaYdto5KnwwG2Nsms2N24Uk9VprVHyIjunc5zN+JxjotbRs0MWtUVnFI6SxwrfhoyDTuxmTp7mOz
jKBDlAMpU2s7e2wJerPaRcrNL2SIP2dLujW0VNspiFzHUCPopgrfSN9cTYr7urOvuRkF5KnZ71qx
tMMKqE3YwCqsDhgttfvGgWJrrThbrQvvS/i23F2ITazIWxf2bblCcDU3vwP00u7MFZC7rKjccjI/
GbBznRWiqynooUC2TqQFts4K2gWJfIiJ4BWxnn6ee7gmM8sqRiqKjVYC6jVXZK9a2b0rxLd343PU
gvXVV8BvpkD9djQz3H66KBjAZN26Y7xigdUKCJ4gBTfKBBm8woNNKMLmihOeJWsftU06HwQ288MV
O9zAH2YnVz/oEIkzsvTZUrvbpBJfLZm+NI1cywH9WEAzTqaebaYyTvdzSKCiNdr50FvJGeZp9YTY
kcWnZThILXMvAlYycYCRP5eJFNdMqyUuVPT+vOKVczIdXFZLGlAsa1YwmI0QGPO8YpmzFdBs66z+
qm/JCm7OV4QzO63AQKA6syFCurLdhy73zlQIyFnuazpQ66j622J5X8pm0kicEMfQrPYhiiaGXUVQ
1foj3JVPYS951mtC0hkhygew0oxtyXBU5EKasPnozKM2iOzRiWzzoIYBuoqy9IsinLnRNOtS9jmp
wJZFBnvgZTS0kvBex8E/Y6FOH4H/lqUUF8duvI1RA4RoW+3cSqn5+uCm1AkQV2vmsrAK5vLams65
ZAHXp8gKgwWOYLXQjHSb/KXzBlLNDvTbKv4SqSE/KLVy+MS7zLhLlGbNpdbjVV9ZvdqyovRVJ/q8
ZXvNuOsr2hNu5RytNSDhgDI1QN22RQ04yFKHhRr5UodzdSwd3Q5yrXzOcxYeG9MM2EyDJsUyq58t
5NLbotsXsHJYRbDywHPLO/Zo5LXywnkLo4JOgm1XeyjYL0lEmknY9eO0QpQqjRWiPM4fHI0cEZnH
FYuSZE+zlne7TgC9IoSUGJ18aEAfn+JleYTIpAU1V5QgtmOLYW2r+QOMEDbObW0LSoScTiWuAwDI
oC5IcYIOgzwa1ekDVymvhPs4VtW92c7jtXG6Yz4dHVl0Kbuur67eJT770vl5Hlg98bQwPgqmor5l
iHvToiyz56y+RP3EPT2wVNYG/82RlPU0tiY/M+lTuMT4tlOs0ge2ANlCtS1og1r8xam67wkxzcoe
vjpZ05KKdS5R2ElKS/mWQUMDPqBy4jBQehl/Mxv/7i7kO7WUgBgNVu2kDbn9SW8XmmxhawWNnRKy
hZzgjyA8NkvU3Dezle6sKW9hm7RfFElXnfdfEaU/aPBctEEPSF7VcF2BVpfGAZyaHJOXpp/uVaMY
wNfmtskJeXnFSjUpWSav3dH2Q11AbY7PrYi/WWWxTzy/M6xAX/GLZXR1J7P0CYfNB9NeTmqxiKtZ
b0O/MhgVBVMTg7+xYxGx+M2q0wAaOpuHbccOEpcWj765bbFdUNKem58dZ3mU+fLSidNyJM76jc0v
whCZ0W/q8nmltSSsP7edwT1hfoAhOWxcOsy0JN3rMInAFO5bbP5YaobluWppDsXFPb8U4nID7WON
bZJNXmVLoMwERowIVOZx3SEcYo0uYI34m+185gWi+Y0Gi6F3GPaHkrQLy6gOrHlYLG8t2ZFDktQq
8Ayirf3wksfDURupcEia9L6YzB4MKA9PBH2bB2mUPVaSST+o9XcJ5d5kbYdjG2t9is0Akuw5/xjd
kyins863DRuOPjWxSKPITllXgfYWbEZXw9EubZct8eJe95y7PhYdbyGiAYJ4VGs531VHPJQuWeW3
SWIH4UIWQQ9TxanqyfOSH/DI6PNL/epmNQBc+zljBYUALEizkkdI3tXiYdr7UO+XE/3dq5XsRnYq
9nPWXZvKqwIhIapGwzUjb3wwW86VeQFtZSXRhcPwwZ7ySXfCr/aowNeR4waFzoE857yVu+rD/hXq
MZXhVtPKQwNmpR/Yw2UD1hAC7ttob+eFhbBF02i8AZPwh/k8Re3VKutoG7OflQylyQkJzlTXEovK
2RFkPcQr95P3wTKCW2hs+sRjvNUSslwuFYqR9dFBJGpbM4gxzbHYpm35aSpMdr2H4aLTQc9YCTg7
XuucJiA1m6T0rKNlQnoYdFPfl/pzTM/gnwwyjAekpJ/0+9DDDTB8AwzfAMM3wDB8gRtg+AYYvgGG
b4DhG2AYXMUNMLxhd/QGGL4Bhm+A4Rtg+AYYvgGG2xtg+AYYvgGGb4DhG2DYvgGGb4DhG2D4Bhi+
AYZvgOEbYPgGGL4Bhm+A4Rtg+AYYvgGGb4DhG2D4BhiWN8DwDTB8AwzfAMM3wPANMHwDDN8AwzfA
8A0wfAMM3wDDzQ0wfAMM3wDDN8DwDTA8/8v3CgEDuOK++5U09NcP//W5Kvj77+KFL8n3tuqqn/0f
P+u//5ZCzDdePwaQG3zrv/3ugy3rcL26Dh+tevrohrz/C+1o/cz/2//5X/7EZ3pW9cf/+K9/E/fk
6YCVbABJf5v2tPnWfivVt9/u5v31q/7Ee9LdX1w2TVEq6tIGhLJSnf7Me5K/OGyTCoBPuglFTPyG
Lez8YgkPSBSUEteWlvEbtrD9i7QQkwmYwMIVQrr/CFzYEfofeU+WZ9pSwO8BVWy78g+8J9wQaWqV
sgEBkM2s7Jtsneb2V0jEl6JuHsrJCo95nAKqZ5/b6FFPzk21y5PhrFXZDDxGi4I0zE5WkQHmdxAZ
joMdBY3rPooqbHeZGFwfqlDJWu0c4XeU7OLawHfypsZC5aTgMCI89Z1otm41gkBSdusLp0eZ1LN/
3/AJuha/6FZWBB1G0sBAzzSNdbq1e8BUXl712zSXadCMTb7pCygp7gIrKFrmyK9s/TBXyCxaBTjQ
VBi3bB16XxYe53Hb2IP2Uv9Hrdl5eY2PupX7MYdIOenZz0JLbWzOzTlczW4hP+umsNAce/VT04yH
cnS3Y9y8tzLvt+zHFj5MfokhrsOoi1V2trF7Cct5K1wEX2Hb7fqllujUmgsGisWHMG+xxl//HNks
52SDLFc8dYZzQdyabS0HEbFRGq/SGb+A8/DghyAWann60It+blZ0J9itCspryfo0Djj1uMSIFpph
gBilQJakcCgi3LtNBRlwCF/sSI2bBtnIic8Pw8YBtRp+Ka3u1eTFkLr4qvqU3WvDtvd9XGnnyvXY
UlfRh1PCmLQUJMwuhWTSpcAvwgy5pTHmfq7hYB4qxd486KoEhfOSjNkXmRg4QlV/UivmKkIzsCl0
c/JFN58wFUheb9FX6Fb6yUB86Kq4xP+RPrSJ/aX2EvRXoj0mofGK7PIDdeU51ti2Z596U+cLXA9V
vhRFc3IW5zn+0ntY2kzUjEGvw/1Ab9KO29xExgHUvQsMT//sDsuHmyM7d03tdUrUN6eBsiKwVYPl
mXz8bOx0T9Muae+sGCFaxrvCAbe1UWmJ6sJyg0LBVkxS95pp3bNWe8Cg0ire5ON3DfNbYA8Zfnj+
w4Cow2+a9n0OLbGR12WGglHA4TQkxt8kHPMgnt1kO9RgegsoELtad1Br69h6Sj2pd+iy7s3Fw2PY
TIcohmSEFatrpONLU8Q75LkaoNUc810X30UmkJUyNz45mnlsgHaCcYyfilaoIJXFc6ucXbhiTVqo
YlEWHWRUXPrBdY5RVIkgB2AlNVfDjcVHhhyBDvTg+kV3aSdj3o4Sq4o1GIYfPkc1juZG55kIXSWC
jssPoMqyfOfL7rPGxrlinfIsKbcy4aqBFEm7ZIYBwBQd8Uaunl5hqBqDdO2jjv2WVJV+bByUfU6b
Nruk8e5m150f8vDcmBXgygFXCxzcoBCV7eNlxAQM+AXjjXgQRXM0lz65GO58Jzyn2Vtdj0YVGYLW
GNGhqvqvorqzFmQ2llI/84gLlPTUycGY6Wf94sAlM1dwr/QtCbjM1bHXqJSXhJHOxi7SYGNMpnvR
06jeLY6OpmCo/Lkvx6CUaenPTo2RfZVWL20SQAqo/btjqKLsa6XF58KT07lDkxzN5V6p5hLDid+m
rOlXjfVUFfxZjhaj8VTtkyvdQ2E5z4aVt36NNiYds8+JnaNyxi+60QcUG3Gtns1FOSf4n9N2mQpj
I2f9Z7ayxFpvKs91HiKRyOY9Grkj5NIRj+yjNU3YM0xvGxVmCV5NqWBy+R5Akh9F7d0ZKp0goinE
MFECnxMvvKHMt35pjzo0v1YBCVzAiHqew+t2UJcIrD1A3Cflrfrttsu2c7dCFvrqaiwCwlfaJBtl
8SSilQ8ghRyiPHqzXLVsSs9wfdtCADgVsN4GYH7gAFcwUnWeVA4Qtc5RwjSVDHjA991qYyzhijiJ
mg+4fuUWmuLGNcrHTObjQZXlOc7Nc19eXaHMPf4z4Dzpz1lvcY7aXQnPd9rNbnc/ZRXCH5kF8Wg5
wbJcXSh/J70cP1X4yKYxfk/nLt6nGOv2kNVO7X6s13f98DjVkx0kOlL4vi9fEwWeT2hVkOqYkk3s
iXPV4BISCNfm8dExZq4mGiQnQDzTHrc3IEM4CYOAzAKAGqmYb2slhiGl2m1voO805NfKsJKLm3Gv
aLwfMfLTbQMH+knJOd8vrfs97rJDjgwJsbU1HjNYLVg/oJlxOd54Krmi3xv2FfYZCBXh64CGZwi9
4tLIa1dWzm5MvR+toQ7zGGEyzMCl4uP6XgOSxcX2bilYumI5Oznv0VpfncBVcqcX+U+qCW+D8+ck
Cpi8aJp+JulwglJUBk013gtrNRGlkqeC+wZ0iEvulMUO+gWSmPh9bJWxvelN/tn1Jv8JgbOezjHA
xPfxt08g56r4t//ZVoW2BRj/0UZV8fvDyJ+/wV8PI56lO57HacRxPcv+7WHk12MKsFpIszoA2n+H
z8pfXN1GjgIW1jRcfXWg/EV0In8xTWOFz0KctzGk6P/IYcSyoOL+Hj5r2bZhGVhOOOK4WOZ/D591
tDGKBlg6Pk7XU2TYaBWN5jlrl+TQaVm/CSeRI8+9VIvRBrYRYVtO32rLA0enWjPIouizlVvAgTDy
gf1pfRfJKRJY3NHoxFeXofKXerifmi7zjdJ2tkXovAEE2ppe5/kuNGn8kvnkD6JHPKbZHzMo1SCH
Cb6ZudmgbrM+tDB9xN35kXTKOFpcpWvQtr7Tm19ic0KYuNzbXXyI9RFSFgy+uqbm9XRot6U57duI
ewHnAeHP5hgdUl17tDuuefZ0LxfLPPVDBi1KFqCHjLcw0o17DfSQprKDbQ74Ra9wvCYOLk0DMa7v
kBHC1pzGdudAEwQpaPuRkaBolo2+mdL2gSrPPTqrOnGunGe4Sg9RBvzNTIcOM1wOt8pFLGZb5zLX
uxO6a4ycneZ+UUUFARM/7BYQ7wMVirPhbLbspsmBmEmeSqkIKp6MWEXWHqplaIKeeiyec1h6Vbj1
Mii5ZQxn3/F+wuvnqu+NVwrjbTXF8c5ox7Mryu9NwbcRjvippuypNHN/DEGQNq59baSYt10s79y8
rHZRG953tnC3RgtAs5ytU2maiH77UjvKcX6G729TAzrQPSu463F6dTTrR+kqZ4ONQEOUqWx/Bu2/
cSN1NQbQaGYe10e54K4rGudtWuZrsUyWH1qT3IqZAkVVbg+xrD1mQN4Ok9Fxy1/iwOu5GQ6Ffh/O
b/NKLrSTLXRdSIZuo6H0zrahMj5HQ1Fc0Ezteory/eTY23AlIiYrG3FaKYn1yks09Y9yFNIviwhI
UxFoeLcWAItyJS2itLsvV/aiuVIY65XHqK9kxpV7bq6sRnuFNq70xnHlOKbWQYF1tFAiYEB4y8A9
hk01bBoAkHXyVhrCOxWGciHDTiBX7ZkTMNTIeOVHGjgSD7xfKEpBi0Yi8p2VNhkCdapW/iQCTzfo
J/BMevqgY1WrvOEk4+ZxOTR98j7L5VUuy8Gpi1OciFPSVJfULXcqz99wcN9VwrtbwtfCaV9Tx9xx
7uQlhIp00jmDZiFYtXpXYMXVtWqvJe7J4fi+KkcmsO9tY91NdrW18A1rZvYxFs6ua+cMxev8U1Xt
OewrQID93X5CpunrCkKbJoYnFxxYqFQXSDTqm/9nNvopQkWKcfQRVfTVCr17WxuHjdRBp4Ggfm9y
KMpp0h8K0wVsZSynv2WodxS/1KXVvs5d81F72TbmmhUYtS5WN/0/q67enjInaMz6UzY7FXpJ/Sjq
V8P6SZvEPC0c9IIu0ROf1/Vjn8LR7fQGmZ4q4GcKWxxpNATTSGOipqZ15fQV0UH44Aq/i5BBwpLL
eEFFZfYo6bxQWm6G/M3GyL7TPZB0Tll/dbXmUuYmBmTHeIm8UD7aDbpmkT7Bxex7GlVJ1hjbWZsf
EW/6RTcsvpGUr2UFcnDJq2qLnD3d0sIAIN102Ohm4KX2zy4Te2QEB5Qa9j3u5ccwDMYWF28mxiDX
X+tp4P1iY5DpatwrWnd0vrijsS96ZDzeNCvOhZhYCiwOo8lprFXoN2oRgW8uRR24Uahoz6DNFVl8
aBTHS13iczSc5ZrJK6odjjRpYoIe59aCdLs3YPSB2ubkkWOPaKw+3S86UhbdCD/HHpy6GpOirks6
SfrK4dbKxylJ+62wLsLsIdJ1cf1PBWr7O21kgLme+HtF3Mu37vdV25+/4s9VG1WWkBaoecOkOuLf
f20hO7/oOh/zl21RhVmUin9RBshfsAtIT1o2OGHTc6m1/lK1Ob9IXTf5mSRYb2rMf6hqc8Ralf1O
GWBCJxZUa5ziODS7f/DTtVFkZanZVX7Z2HdJMdPwcpwYZ6S4R0/C+67ixui14rkd+/PUZWWARv1c
9dGXyirFLtP772iizkmRaLuynq1NmKyeGRCepXUK7S/NYHLW1e2FegrUos47SGb6ycaJyk04hcmY
oCzR+nflRBjXy0I/CNm/N1qR7guhdmZCe3ssGgOOK6LzAW3nxtaMh5JWlqpBH86Z99I31Ve6jxhP
ykrfRpXn7csuoQ4Cru5gRJ8H05/xETyZ0fAGULzc5BCK/Wie6GeEGo2NIoz8xqA1Nzlt9ARqssa0
435MuTVwZxspupah3/VtNvhpn9CrkfPRom+1o+ZeraCWu0+lsbXUESMpt+K5dbbLAHE+57e5iSfR
IMTx2v2Mfqu3rbd5tHGazPqXZtHhedvIBrO5OZhI77XuPCEPrkO/xZvQuNUcJGHo+D9rd/g02Lm1
HaYxAdu5p0r9cOehPRtLV281VEMoD6Ynmpz6wTDCrU3zapMgl4eaqi1bN4/3WRPtygWJTlEaD1HB
NQP2fwV60pmo/cZPet59xCWYT9Ubl8kIERgX84vbYGARdFS3UaI2+Fbsgz1i68wn+SmkWb3junqt
cn6dem/AYk1pGdH8yVQmg2jUqVHDZBvG7jZT5iZJuhQrFr/HxAbzm5UeSoAOxVGFBrrJXJilTfMT
y+5mGCNxLXWJTN7mRw7RhnagsdGxjxifpDdtvSnaN5VzrZcGAGsUPxc5P1m3K8f2uU29t3nGO5DG
2UOWR6ey05NPstP9sIjrXRQD4s248WwiA1mzYdG/RNcj/CoFlV8XAHo9CNJOSy9+MQvvZDkeRHrV
rZDnqPVnHbQ0OiwzmPT4KY/wyxhedWk9N9yOfftjzLDptMiWujFLTpqu+QqVMMay1NxW2ZDjHA7P
XijEXerF/b5LHOxJsv2el3BJPd04u7V5NsYSc3MLj3nsSm+baXO2EwWuCbec6/tc04ct3Ohil+d0
QDvXDqi1C9+pB2MbZdM1tKNiMziVvo+U9to60i/icQhElLU8W8Z36cAOTjAIeGPnHRNPXbtfJRgL
8Go0usa567xNmh6g5Hf7qc+eM+r1jWbYx1DmT02Cu8NwjlVEtZdV351Mf7Bq2oCMHDTxvddHSOa8
llCYBXEW/6xbSNYi6oMlx3A+gNTfVrP3Qyxfhxov1uRp8bb01m6mJZwDvosn4cHzN9XWs6AuZ5F1
XvTDZKl7Ucyrhnd8Ex2qKomxgD7yRium9mWmT6WJ5zLmKILf/ujmvGox278uY4v6yTKeQaNCIaZW
2JRmszPzu8JEINYvVIKCHqcB3nXTO6/ebB2srHzk6JBtRn7/baPFgaXvlGhLjBgaY6Fs73g9auTC
OSqHeYDGCC+IgZsHba9m8MIa8pUytpjPlXd54zB4gfk925jVkbh/CTXntZcMWgr8oNMSZQ9mwttC
N4blNDbxVyGmZzUWh6jUXouknjaGRsc5x2HeI0hArD75SKdrWr32XdHpT032aNnDucn1L8NiTJwm
rbOt0W7XqpFGaBvyj8r8LhwOC+a9U41ekGqN2tpZ+1ZvRKmnu9BybuHSW7j0Fi69hUv/P4dLfy3J
/xw0efxTRfuHSMsfPvzX/4Q9ZgIoq0D77zaZXz66pW7/7X/9rrf871/41+ay4QiEZoyHBENGmsH/
nnQRrimF0GkU2ybl6u+OKXyJ5zp0pLkn/7a5zDFFWpZHe9l21wOM9Y80l53/U6Nt2ZLuMj0yzivC
tP+QdGnIJlR9wVFgSYvFN81oo1MTwTxnwjvhKmipKHqjrgLDpMRM0+obOoeUQeNLP6Y/pYXlw2nr
cBMvv+Zk7mJmfr4aVIsV6dukUm3jUAHAg3evdpLt4rT7ASP/qfFM1GVi/mht65IuFDNZHd5l0OW9
geaxp+lHLdEeBmsZV9Xot9wpvs2GpDOgG8sm7sKfg/YlM0J7k8U4F/UOx4mrn+3yYTHkPlT5VTei
SyvkY1wXOMPuVHoqJC6hMIkc/J7IZ43nkX+VXsz/Gy2sp9VdvKwz/8ASs+VjjMg3rtl/F4XzVoeM
8/uvcsAXEvVD4XuR+z7p5oWr2Wn9aUonMwJ3oFzJ+5dfH0I/CovHUd5ZuIeCMeRRzcaL0L2IlkR1
x2w82TlNcghDwgy6XrbBqNvIsiJnk9l54eMa3XRejRInWhAtTHgWPA0JU/pgl0ZL4sIRflKMP1JX
oz+Nn7ZtycbM2r518YZa08OMWRSDLVPRJnpdMjtDPepuF0e7Ous3kNr4UWb8XrGZbZxE5r7RtkeG
IDvRhkylESx1B6Obdgt22U1vYaGMO+p2mcafWonhJlsoyz7PXY7fcnjKhwsKF5S4J6byr+vzZpnl
J87aDXVmg+223syT2OSCB2JV+k66zDynzn7v5UscNXJTj8XIKeer403FJnHGk5h48O1CL7lqlu92
k1B/I7LljDiK3qLzU+LPqmq5UTOJLJm+pUtzzvr0vVALLrJu/uImxYM5Dfu2j3npZu43glLPsb1Q
5StXMF5ocUuh0lozEB8uGpvpPAmJisqNyE4YxkOa9w8yKcdtbRjvYbWcG8cgMGCXRILy8T3s0jNJ
q29KRkSG5ljz8XoRYNM55VuvrZaSZonHTYVJbyPHYiJWRNyEwcayOAo9gYa6TFM0sby531pdMgSO
GZJFwQy65w951gYn/5TPA0pZFweYJTmn670M6Ot7G2dM8Yt1BFCisn4UTEV86awyiTINvLa4dGZ+
lEwDUrrTFPEi3cXZp3q0XpkZNy9NrMYAP9AFy2xznyyKM5LHSSMPq/2gNxhj7YafMKX7HvXOcTE8
v5QfdTbwNpMWdfVyRxPu3QgzcVjQim08F5uLXtlTYNOgM9PimwjLeFO340NeE2KpJ2vx48ae/TnP
l6CK9J/tnNib2cxmPxrnS5G3cps1YthzfjTvc7yviKCqx4GXVNLqD0Vb/lCJ9Sg4/zEpSe9lrNXX
XsUCZ0XyJst52Vhlvhw8Dgf+aFjLRhVdt7cz1MOTzSEds1FVmpvJkMV9lOErNiJxajLtPrbqV1Ns
GiRE+7BIJaGrcBe5yGhQ+yUHZDjPVTjNp0oQ61g7fPra69Ot1TKH7ZgmIJEvPN5rX7ChQZisnUL6
BJ/F2jtMLJHiO6xLP1s7i8PaY9RoNtY0HZ21+xh5RCtyeQ3XviQGSlqjJfmrjHnZOHf7bIl5KK1d
B83a2STMgslk7XYOQvPDXBsYANIJzfC4bpwFF2MvrUMjJ50z9fd5HXnZen4NzfJnhuHyFFbJ52Ru
1K6J69OY4cY1pfkU5iTMjDjfLXos98kSb50lkf7EQZjYofWZ1z2WHftrzkCNvkbluwypDoY3qo0y
xD43sx3W5nMvDXKP8YOF3E3UGD2E82ms+juvXPzQdB4Nj4xUlGYiSObadzS93YSyu3ZyuQ/L+dj2
0bmuUiMgMHaR5FIMxXixmMyPIV+O1XR2e+xwRU8WSAk7sML8exb2X83I3c1jjJSaRs40Rq9OmJe8
Z7TZj2vnzPRMbLQu2dJo4SmSwydGQh8oFXd57DBbRM4lGbdk6bFYeFq5iy9IDTPc5zOWc4t5oBTx
dKbhdLZtDpUeyp09zfBGYJ62Fj5bybbaR52eb7n01Bxq+/vSoCHEq/nTzH1N73RsvraFLGYsdUZ7
8rFy5x9GNaltM4m9k9MgmreV3X4TSX5EYfNkkCpKJ+swE9I6yFNuyHSjmqYgb5ecHRu1fBbtR1Vh
rFzCnW6p98FOxVa4KYHUcZp3Vm/sY4E5OmpG5mDLYp+UbSBMMkzLb/rqWcYu6uvM8mh/Y0YsmbHE
XAZqnnFerdxykph2Qzpd7bXroTX0P4y1E5LREmnW3ki2dkkIZNb3y9o5SdceyrB2U6a1rzKIASFj
aJ2ZnZ+ZFVb+SBOmXbsxydqXcdcODU6280Subtd7tKeSIS6DFmW3i/LmVC7amTO860uj+mEutN2w
N15spf9v9s4kSW4kzdJXSal1IwRQAApgUS3SAAxm5vNE+rCBOEkn5nnGbfoSfYG6WH/KisyIyKxK
kVi1VDVFYsMgnfTBTPHr+7/3XhEtu0Yd2kB307byJtrcLjC9WgRJrLsXiLvuBQWBIkzh1+jxTMuQ
1TabKG8PKuBWXzPQpXKlUGkJWpWnVCuJfMVVP3vMEbTWWeS3Y96etRWuFMmLZyQi1LFy4sdOKWI9
0liMRAZztxwmBFjVLqlGpv20KEUtryiWmmJ9v2+F5Xdr/Z3XOvqbs45BqjS5HHFuLaoqXKY7nR7w
dy1Z7pCmO99ARBXbUJ0WIfZwd70k3Fc++6r+Vloe9d+ZHI5TjOYCUnrs4/VCS+vmykh4swQbc1Q/
Py9j/JlDLTnEC81DvBnLUg0Z5U012B9evHXnZnBP5cYnokt5IWxv5JOsXqu10q847ykF7T9aO+38
dFzyo2He7VnqRdXAbtKt2qiFUgYQtMeA8uzDVHc+y9XsbgWHCsZy+AyTFi2pq4Gw7jQImUbQu73P
Xhi+YEzRSrzsWJiedRpd0N9k5fdoU/dLL+7DqU45RTveu6Mwy+My5OVxbAsYuzKXtIuL+eeC5fzt
X/8F4t4Q//wC4//b//46aJfZUEz1Hzctv37ov19hBOXMbDCkp1O3B34vf7vCgPFzfwHj/xsD89ui
xbDZfHic+jwffjA1f1202L/wQtZpenZ4ILo2V5K/uhX+cN3E5/Drr/9ST9Vdk9Xj8K//wr/094sW
C3rHsV1LMrYLW2en9Ptu5jburF6z6yHYWkM7FkU3hnoN15Il2Vu2qDI6Dm8zAQUcvtAhbVzImNNq
1JbT2m/ORdNV6Wmdlld3v+8p9LpaXHRki+ZkU+jpIXYq29+K+rXcl5ObFh/luDyZiwJst+ndKSvw
DrnZoTkhk64frqNayWDroV/fq7jVQr5D32PjZ2fLz86WZTn86c6WJm1OS8XkGreT7UtPPvV0tzkc
2OfNAid2uSpGIp8C9iD9BXeb5riULavEMeoNBbRWlKctMr4Eo7DTxrzsJS9qCkcdmqL5Q1ZyRjzf
9JJhLu+myPtiL3HjD3Y1cee0rqlWryIvrsxgLEoJW0vBbtm/jGbVXC1iC7exOTLahuPYTY90Itd1
Wn0aLTqQO6PKr378UrVJBpqWxYfUbJ62hkGdhS5qeqkdul0v/KQz7Wjat6dY4ymQxHlzsVUXS77W
F1VuUMBs2ZgdIv4ThTPdD212awrjK2Nkz47J3I9Ca65l3TBBR0tPuxvuoeKW79y0p9pnb+4tvmM9
1BFWpMuFIWxZ67Nc9+7YsGag63MEP9rcNDRdsCQsXifwKi/0Wrs/aPu+XYJov2eb0z6s9tw+pF56
tntjuHdGl0EP1rfs2x18HTgnj/OXDQsLDHtT35U591QtXsMmTsdDt9XNyc7AgQ39aumN3WcDIgKB
3OBnLms9t+6uNpZflfqQSTKIdywZKYxv9CjxcvZzGztgHVKBQX8+uhRsG6s73rZbdpMNDHKiYQPT
Fhmte2WkDSVAV12kl22clV8sdxj9smXZwQJGP3tGH8PvGweNTlkqIucwNQ2+SOueQnkXrru+cEFB
mFd5ZhvjZT5Wh2Gm8xxbSB8aBQB43XktNJsn2Bvy//T8ZtO6oCrj4TPV2pyP8fW2fBLZUvvFjZc7
8sqr1vdxK7vIjpNv7becJfQwI+nk1kXnsJFqHBB1V4jEh7z4zDLwCSByCtbU+pjZqFHM6pWB2SaB
E1OSa2oQQY6kiNs1b2ZeY07RU7Q6r33EXfp2bwU8VIInRSRd5DbOjdlV470xpQfmFz+j6fDU7Ply
XGYZynx7NeDE4iw9WNb4rUNdYV9VBEVsdkFeiqPjzWduci6j9NeOxhWgfD6ZJRP7edVHenZZi/F+
XD2aU/N3fZDpweOVH0AqRl3l3RUGrPoWzxDicFrmJt6F1c+0H3KX36rKPufJcmvvqxOlNKD6C48O
1yjedGen5NrOgtE8eSPvtGTQg3Z34QBSvT32hbg0a2+95TEz+SwJ5xO3RDovR3FaWvdUiFXcj8Jm
6mwMLCIoV4ZRBjzftoOAn/V72SD2uPy9CGOnzeLbme32J71yeNW6aVR6usmroOkfZyM91nSyXjmd
98rMGnAXfM6r9Fh1eflosbT3J23+vOwp7Do7ax+N7x6HwnKt519ER9Oz0xU0vqbWSXDzj2zVXxpT
REqbqVS9ptaPhlOqTo2YztNYtZ9uqgdVqEZUT3Wjat6r86MstVrOPeWplmpRXahTjVWvKoDeqHpW
bdW42qnu1Vm1sDaNfp+pXtZJNbTOqqs1U62t3gj+Y8iZilbV6ZpR7gpWl+K2ou9VT8NhSfARjFof
LbbIH3ChDIwOvKbSMr9tltUMk3QpAsNu73LVKptRLytVz2ylGmcT11oPLgLkfVtXV/1Km3qsquEx
MR3dbLJvbE6XwB0tGegOf1fqbsfUpi1e0nXbqdZbXfXf7ugrs2dQTlrFvOkb6D/doxl4lecWNXQa
YoHBhEbdlmrdVnXsJrFq21W9uzge6hNb7y8wdFep6ublLvQsKOt1XXbyHvW9rerxnScrNEePnWWB
e8TM7Et6uev7Mh6LK0vfYWpVJ7AZ08hta6l2ObXpYXMrqnrLVb9ezQ64k7cKZbAArYKb7tigkDY1
35x+itOjU5nXWQ4r4c4THcVpz0JY9RYnMw3Go3nuKTRuKTaO9Tg+mln5lONOes5a2o811YMsWvGY
dDt3ENQobWaV2t82qjm5Uh3KG2XKK8ez6lYucvm6LrOO+21/o0z7ZVpy99yu5qEu88eZE9q3h7nm
Bt/U/uj1vGZ6lAKx06wad14WeOXEwri1rnvLyw+VC2nAzZQVbmvRGp9OB0/L31sEDaxCiMNoL3vl
mL7TrveLl1vB2Hgp2AIXHquarjTJT2FVd129KIE+OkDarO0jty5f+6J5kWli3Mn2YtSM763cisuy
wOCGdjnm1Z0+PM6O3r821vuSiuNoWHtkU23qjfkVYKuzrM7R7pMrL9XXwOu+W8McQQ99K7wyyjTR
HJ0Fwjttv7edc5P30AGbMrONqwZJV1U7ztDHcQHF9mR5FJV+WIXeBqOtfVpKuJKxCvWBsu12P9Vj
er8m2YvWVDEnQL0qWRmD0TbczsOOoCK/JfrEKTFMzWGwVX+rV3xrZ904OanIw95ABG3ntPGN3HCj
WlgXad9qx2kWlKIuzbFPy8HPOp7mok7aazcFCzJM+yBMicYMqHNszMNkTyIs+PSDLp2LYDb78tDO
YTxle8i9nSOHzvCq4buXgmRr7rdu29Mrnp+Nv7KNEKN2V6FhnKtaPyJJObi9SkiC6aHZgImy6sXL
nrNurPxyQuNJSutjT6OalvVAL+IbqPs10EfncbUvh6o+VjZwkzlQAf9Vmj390SkPvGqofEuLw20z
ABJkfelV9EnXlb84Zx0mx49d8VjbSgjmMJsRWnrEHG8yTlgy8efNPED0FCdUbDhHyo7FOr4Me3bU
HPE8td5r8my7w4eJxuLLZAlm3S6DrJZvu9ajmyTbwQHXSqGl2oGtTPHUluI6S2x8sMaTNMSxWbLP
ohH3BcBoO173GMCkGTJMnsocg3NdfSyLdZstxpdtYgE0Oi+LYrjWZrhuPPdhsILEKT/GLe54ypov
ep8dy9Z4m9TKZ8J+bA9HZ9e+DnVYyjj228745izzk9Xl33WWAP44u5e9lnDETN/qpUPuzxfsqvK4
J9tXxx3x1vHArGsPkmVH5ai0y9TkyPZ+QCP3umu/tkN3cnbv69h3uW/X7ReUjlYZb7ViOmQ4camT
BwtX5txN2XRj/LqVMu5i1HJ9BinNB7FWzl4cvlW3UpduYPqVcn42cAE32FX9WhmDC8+63tvtweJo
mHAO7ziIZampFRim4hEgaa0y59gMNIVXhhcNtfU25rOgwtnJQsPuI1s532b0saBT1uUp7b5UeCpa
PM1C1g+Vt95oyuwcy5KS+ri5rOhSDnjmfp+UNTrBI+3+MEs7eHYdL7vgMVX+1D6U9vHrEvaf1gG/
vZfvvxc9fvuY3/hSIgqw+PC6kp5pEnnwa0SB/IVtrUsUgY6Whxn4dxEFzi94lBEYLWELD/CTT+Gv
sof8hY0y615pw62yRxN/RvYgIuEfZA/YUlPirrYRX7Aa/VH20NuE1zfUc7BtgllOOJ94Sh+zJblo
zLk7VNsqDt7ovYziEl9qjzrSoO8xTcdT1I9cPoQJbromxtlqLIG2p24VmQyHWGN/5VkXS12gzuMO
ZWxc8fiYH7V0P/XVNFFjPWmhOonRvO/qtb71Jr2Pmvlt6PKLrDiXuRufykE8zjSwB7ZTKndKk8Bd
epiBXcjpseG2WtpXgOBvUzrOaO0Ojoq4Y4pO3ezorNmXvhgfhqW5TurFOA+yiFztruh5j6cxsNYs
mkDfnexQtXy5HUemv+jittpvsxTqvHA9HgVbUZ4mWz54zdj6roVd1kxsWO9Cg2k3ilC4y11Vw69z
lomzbe9tmDrDeW2Tx5gr1pXVmcZl7dzWTTdfGbueHuk1f8FDpnEq5j0nzt7Q981GupjTkA56x1/Z
bEcJjxa7s+qDVTkP2o5+WvUFX9T6btoxkzl199O2X9utywfNLylXysOaOEQRxGmIF6pK1iygEr2/
wZHq+mOSHKvCfOJ2wf04lWmQCo6bofHHqW/DPTXR9WsupR6bFu5Kuxaz6F7fFpE/7gPPes3wPsYp
Z1yXNheHdfZzO85JAjjUhR6Ija8APJ4Ugrmb1HE3Q+2jtk5Kd12VAjspLRZQbwU6RJ+tlFK7Kc22
V4/t1mSK3YFXc6Xsmki8m9J6B0TfYRVBYTjFxar04BlheEIghhRuAltpxjPicY2IXCs1uVO6Mgba
qDIhdHWlOQvzLlMaNHb7jkO+/0iVPF0u+lWWtK9VlXKdH9wLhhGNXAuPdTrqNpDeh0DtVqq3XV5r
SgXPlB6+WMlziUC+gwayz3bCfvPqqwERvUFMF0nLJVzp65VS2iWSu470Dt2RhKtS402lywsev7FS
6hn/7wyl3a/T3aa0fGkxBW8ly+ZUobg8zPh5ykOpIN0UWldPNImriJt+wrJJQPQygrA4gfEV1sJ7
EOpXKvzXUtq4lm7+rtDgYcGw5UALzwobbpZcXHvcfNex/cjs8bFhp37I9gTDD/N4FLc6zjN2EAPu
SD3W2LRvB2nsWcllZhSomvFh/wEyQzQnM2hzZVXtQZ9KcGe452o7irXLIIMBojsWavAKipLOtnzl
jc/MMnlBsrAcFsNlEzZz251cWd1l+5icWe0+ezpXgAkUewPJdhWbnSlKu1K8dt2m1iHuSnmYm6X3
l+5cMK4kGpR3rArvLTNbI31YzvUe234Kvh5Yig8XihRfNHb5tWN/tBbmpYb0j4eu5TJhljIJWpMx
fUnGlSbQvAjqiTt0vvRvxj7bD6UugsFMWdkhLeRp8pwqkh05hhgLlhp+65Uv7HI/d+bMiggA3gKE
Fxk/yAFZOvyRBNBbKAzMFZFEyjq6df9lGWL9xPKpZnHUfzEUb6/x45SKwHdB8UU52zeMYqGBSMBM
Aq/v2c81+L6B/iB0nE6pwXYob7UoZlqEnP2KDVCPmiz+XC7N5axcAR32AO6RT1ufa1EyT6Cy/XZD
fg03TqiRq343ryxnnpnjzMeCrza0VjxAKAHypFXNpZH2jLEi82NWoTJLXxnf2nCNl7dyz7JgKq76
GWxW78lwEHp3byU3euLOHNjePRa0DhZdZEf4Ad/qoYMGx8sjmIBjG39G6+uunIyYBXP+mRf43yMv
sMmq70lm28GydmBbLPDCXWQx3oPl3pT9FGn7dJiylPu5ZI4gmuMnT/hjG2fZuIv+md3puP3b/+m1
a3LAau2xafvm73Zyv/4Ff5tOPdODDdT531JypP5uOrWEQ2iVAggFUVm/wwrdX+DLTMs1LBZyf29Z
92ybUC0QwH9f1/2JnZypVm5/8D4Jj39eCF0a+ONt9+9WcrPltqszL32QOzx/GlygTXvUPe20JHEU
A+Lr1XGF12jZrc1GjM+c6BKip2S/hfF8746zb6PTY8KLMh73RWNF815F9sIuomnOlsQmuJqnTMKh
TL1fZVvAcmJq4tPvfgD/0XLxx/LwD1+JpdLOQAdNYFAbVOGPU/aU2MJO9a4P0ImQ3ivzadQu+tbr
P0MHauNs+oW2uOE6bm9FynNvxkQxeyduDpftzvznWAd9KBfGoPahFq48AakJvMRldhiVN2PfXzho
v43Ks6Gh2JDy4gyht8prHOnfcVSESuRO7Z7EE/3rwrW2URlfGELgo77WGESG2j63GEaEnT8kpn3W
O2irGUuJh/vsaHYnPYt9m/CvS2KBwAPQANEX9fs21r3ztsmzFldIYML6OvRNH0ytPoUdhhZtxRtR
LMZRuHnl7xs5aE0xJL7HZGb0W2AoYKSGHNFyNg9SwSQtVEkuwEtWBZogqNoXGlhf6BXpFjSmeYwL
E6xQISqjglXswfiiSS3KQSqZX4/dOsyntCtIt1qqQyqYUJm6ASRPpmufJj4DU+ZcCarz0k/vtnmw
4WZa+Bn8+duhhqjZIWschdhgnCaCgCwD30uSa76mx0oBOROP5lUhOloPrLMqbMdUAE+rUB54LFeh
PaWHS4er1WUtu+UyVQBQCQlUKiRoV3BQqTAhBtyzgSSakpxQwBGRGBd1s/1hwxcxQ45+P+aHfGuw
QfHgFQpGynKGkiTOXkfGKkOr7HCvPXDL5cXaYe92GcY8hUNHQU6LfTnp+jlu5IehICgXGqpI4utG
4VEdnJQHLzUk2w3s7r2tQKoUomqZWz00FGQlTPeOV26wx9MV0sfjoHAsZuECOqtF9Sk383J1ygjV
DyFu33xHAV0Y3YlfIt0K//3Lti43eu58WkY5sTyvnaDbs8Ocka5m500ZeTBjAnZsUhBZC00mq3WL
xFJ8GhD6LqYVURLybFEIWrd9ReozLgbYNFtBarnC1eLYY1djm0fnecfcSypAsCu376jpddTmbyU2
4EX5gRHV8rK+M7Vc3kz6fNJH45jBKJn4iCnw0FiZYS1me5gfdGU3zkkH8w0cyFO8EQGHJ3nBm9w1
CyZlN1sCewoaUT5IXMypsjM7hf3ZaWTlF9ZwnRn9CzFJ6FVGyspxf6uWPPWRdrjNFncFWGV7GpV1
2tMRG7FSE0P1IpW5epHJM0afMI5T49wu3Cb0ecKOmFgESCl3trJp68qwTeSAeSFIgdPNV6yo51I5
u6XTPxppJ0OAq0/Dyq05m0wEq157Z3vWhouZvgp0LmfyuFixGgtGqIaU143b/nhNWxj61jX2zaru
D8i5FkIcC9Q19Qi/sIbnPgY5XfCh+lmRwDb0ZQHnOL143F58t9W4IWT13dYAGc7146Rn527gamno
cUmgno6gmbK8rdasAiYayQ6zENP/i9eHtGIHmWSdhyfNt4gWGQfxlm/xLRP4Y1d/HefiqhP557Zs
o3JwxqvFsviRomyTuSJ4TwjiE6XjxBgDebT1wMhx/rNP5P95nwgLTE55eOiN9cGQX2dTMNvr5zXm
3EmMIcpYk7oEduVjfWianv1nfZBWFoD1RL2nhZthHHpLP2wtt8mNLMWoG16cqjsteArVQ9nos9Nc
uYc4aw4GOvYyzMfMJUqHD0zBQ12JDbaacP96ERbiS3WfjlfvkGXf6hqPwmL52sLjU3t1kqt4HcKy
u8zGJ4uImIU1/7DXgTWjq8AQJH0XZoWISgsL7P5NW7/PfYP0ggU0hlC9wAmLotYRkRbsM9aFMj71
mX0hcQmnBSTmRnBZdVJjVNHowSx5NDbpGZj2utqThz4eT/P8mQCSQyFroFGfISG0pwdz+s4mdazq
w8xCduu8l6nhtb6VobN9rYfqwGGNhbo+GtMYZJqOW6Tx1ag3pKygkx2P+xhyQncQGllyMGrnYkgx
mUjx1pf6qdO43hrPmuN+HhKZnyaEl2xjqamvR8vqzqKxTwLYtIo4hG7JQ0VakEeiPA+F0bKFjNnl
OEdrjE+pnhzXtTrMZJ3U2OqHejrkw/dE1CDkZgjLHlqspfQZ2pDncG26OAwqpJirju/y7lgc0XtY
JwU5GWRJatjYLQQ5tz0MuQy9Pb5P0iKwCXxdO51hqgmcZDo5crkwTpk3R4WoIhI0wnyOn0wXJ+u0
yGBOSjcYVuaMZp3CDYYFQ4CI+nTDfNHIY5vahB51GEiNxb6zE2Zd2/tZQvP/WQmNrczC4mZX1mH4
rK+pMhPHylZs/TAYG9blqCzH22o+m3iQ2+KuHIyHApqGnKmWxFOirgZcywXuZUPZmKcVRSsx07dN
1qfB2Z56M39pZ3O/2G3sD1bdF7dxuQd2zJjr4ZT2cEwDt2Odxrqd4r/xC1zVurJXj1OGB2wCZRg7
DOE7dELIpBL7Pc5sIDRkwuIIdqkFq455G+UbcjcNJ1zd8cDmoMnbuzW2SRt+i8lC9jUHcNLG6FMq
a3jPOnBro6IEbRqVedzWrKeZf5PBon51lMF8xGn+5wWG/zRv+/dx2/8zfPxfT3/53vR/uX6Mnv4L
JHP/2GDB4/7ujqviv3+N9b55r4j1fmyqJtn+Ye/146N+MywaSNoEYJvMLyYGw9/2XlyEweRVFp30
UBB+MyzKX8CCDUEWC+svlYf3297L/sW1UCnwU0pX2vyBP7P3Ys/299qC5Qo+DUBdDBOOaykc+Ov7
Q1Yn0MHG/1jrWZSa1beBM1vi4O75F5eEgRXkJGpLl+GdsMyG1Mz9R3wmOZpkfqGi6hjKsu67HjcW
uw/zginY89Ok+Y7mf9WpWE7J/tp33ctkNRFLV+9LR4JnB92XlER6jk2BVpEReUba56hiP3vnflYx
oDN5oDa5oK0KCE02okLtLbnvE4G1hTtBkVYk3bHGOVcqYhQY+6STObqr8NFexZBmKpCUh+u3Ii1C
9j75NTa3l4nsUqFCTKWKM10UKGhh5VNBpzNChAo+rUxtORZY2ZjmjcmflvXObcgFT0jWzQcnLFSE
qmux7e94x06kq3YLwXJrS+DqroJXeUMOgCXyQrP38liogFYrK74kuwOIMT+66bhdYGHIVKSrmydl
iC8kKs3pZjTWqNuJjtgMOMCNRFhJMqyrcZMb6vuExFgpm0t9G+fTYLR3DpmyuwqX3Rx7PTXcZHsV
PDva/Y2lomh1FUo7q3haj5zaTZBXmzf7KRkySEMDobs3Hc7DGRVdK5K3kcRbrdrCriTILVXrFDZz
kDjk4y4qKHfricyVW0byRfmY1NkI5bFdsw9kOUPO7mxzBqUALxMJvHEu31IVybsD01qOXZ4IQF78
ndzexbb6O2vCS6IifZMWRm5LYtwt6BCLvNtU/K9BDnBJHrBhMTVpsV1fMvoQmNFb339E6ywGi8Cd
dOULb9afdBUyXKi4YUgveHFRffKgyQ0VSVxa8skho5jcnwdpY1QVDWJI7XJmMqUepJ4Pfmw7T0lf
YNrYGB2yvryWjS7CsZg/7Z71upTsqTyvzUMnxZdTI6Lxc0VjaILG068rHKpJrYd2PiaPM268TBhX
LvsCWRK+U1nT5mfV+iT5zIYVhxbeZKbkLZ1J/+OJIp2BMMEp93y2n+TSkCy5JhbDmosjrHGeyAv8
sHTDDLudk3yR8gri9y5dsglbrc2c3Yk7vUAvbqzL2CRqu1tf3WFPQqY0eNORy7SzbC8oMQS3ZEJn
gSmV67h4qFLjOKc6iCXeH9K6eXZp6zAFoijkcd280Fzzp20fzGMxZ8SqaKPh91aHsNLOpyXN1YpY
hIOXnS1RPCVzy6IuXSLRdfFBh9yKkwrbQDwcu7aTh3i4apzi+2LZD5qT6NGYJtdywMI3OtmdkzZv
Saq/WxuByzNfrDNUUG5FYG3ZLYvrMujwgbJm6u6LRQ4Xk5fyK4PVCkJKeRxE2oeFLa7LpbL82the
ugWING8qzIGPuqiJfWK/XbsfaTOnkMHrBjqcf3LXsxx562YlxgLiHz9L6VWXG0woWz+2g+ek6iwf
Z+B1sQFxExZK7llukvGdzWHWNvVhaIz4FJswWHox5BFnXZBoz3Ju1zCHyAtGwgYbWbxMSgNMkqG7
7d362Wm2j7TbxfXIa3aZ+u1cxPX14qaXOgHkRytZ7x3lWLWVd9VULtbFMb5Mq/653IT3yZ7f7WEn
fk27s0wHg7NjbBxRbpCYRncXVwgx86KNUarrhEiay3VT9sndshlh7lblJTioEQqs2VkpsBkmD65W
Txfbjs22s8EHrP5ct/iLpSX1sNnbx8HuZeRA7upZmz6CAS+7dd1ZbXXo02EOpLmaD+12AE8cT0tt
5oGbL13UaWUSwv2md9W6g39V5RgxWZ11yI8zDPw3cK7idllK/Wo0hoNWF1uka9GUa3GQc/Icy1pm
Qe6mywH0egh2rdlOsyBqa+2ConQtwrP2/mCK9sLKjTiynMGMlq3nbRFkMe/Dald+akteLXGyXWo1
GVMDO9vN6b5pmvFgZ954akrULsfMt6hsbEVQVeY5nRcZOprFNIXZL+o1/T3L3C8mLGaYNzP0aY4l
zk6U47JGG/TmcNj5ltIkAvRuyTQiex7ySIjTrE3vc1UUx0Q372yYhXHhdE9ygqDK1YjaHV6urLoU
WneDPSPZ1eu9jqh3QIgUIkJXaESlIInKuTUVNOEpfGKBo0jgKUY4QtL4pHGuLHsOhDfdDdoCfiHc
F6GADHIENhKcWIvGhvXgJB4PyRwSsnNgHKbmdoXs6BXiEQ9td9BdIzvYFAUEZTKHuUJCdP2uEHm0
uDWoiIX7GXbEXbMvs4JJ8h9YCRK/H3NoByLVXsvJvFrN9mJQMAphTFARClAxvJSKBsJJsVHrj2jU
8SlzSdvML+r5zVWQSwXt0irsBfSUsHot7BQQU0HGoOh9FIgOBKAVPj/KXi1ML3i5Y8CFqykVYLMs
KvW+hr+fCp4VCsPRpgjQYwqkLF+nIUeBF6R3ei/x2LMZd/hys0Q7x3p2FKP9SS5YRge1dsvZv2HR
fAa9PFhqMadyqbQMjNck9jAkoAvAQS3yWjZ6S98FqVcmV1sVPxI5HpCgJEJnNr9pc4UJxAx5wCR4
B0dgDeYZTCYUPICubXPc/WwB+9kC9rMF7J+2gP35K+p/10wdV3Ut/efB7U9NWb//B9dTPujX66n3
i07TCFdTndhPAjb/djt1fsFtyr1VsZDwUTYXw7+aUSVtU9wXHS6h8LqEDvx2O5W/6OqjuIJYttS5
Uf6Z2ymX0H+4nZIe6xEjyk1Y0iClfv93t1N6iLyC5QkBFBrqSk6YSF/Pr7GXvEz2KiPG+TajGchS
HUGj038ZeLb4Wpt8M8z+NAzua7xaWAnkawb4XGuXuuKgG0VEl6DRrmKkdWDpWh7TnBwTpFtQPXv5
VosU41d8WSSCwBWAawl43QBgt46MfUx7EjB7BtCmJirOGYbYAb4Ve350PftlUkR3CtpNfEiSag9e
Ml03VY6RqX3dTMSZrrC+MAndUszxsYruUqu002DjGjFu2NldYzg0wcotu/jcaUzhnfnU2fK6Az93
iqcOGD2D8jKBrOp4OWguaY3SMN9I0ynZzc1B37EXlaDt6fOsMHdXPLuSlFJtfimW91hzjxTWoChv
WxYUKsewdcSpZk+cM+nPOSyfYuo3zXzUa5cNa3GR7B3hpDOdR+3lrmh8mw1iq/h8R5H6Dnpy+rW3
plOc8GXiWzh62RVDzqOhOP8d4L9S5P+WRlphfawrP8tuJJemXZ7buXlpqJnx7IdMOQicHOhzUnty
hHKgvvS+7IcgV76DXjkQdKwICYbjTnkTDJbvI2YFTbkWOpabysXQKz9DqZwNs/I4tOYh6fE8xB1l
M7aUh0GjFCUuuvZa7iYBg1TJURZjYjTazAP5otqRgpMLobwVnXJZDMpv4SrnRac8GBpmjFG5Mjzl
z0iVU8PBsrFg3ViVh6PBzNEoV0fS4u8Yx+KFzfV9i03zNOinwtkqPGeRnWWfPc0Cnm+Ng83wv45E
p28YIpSXBJiUCaYd9qgmACn0Su/Gs75r8SJCifMMM0MdLXn+rdkWTCzf181ag75KrzTPco45oft5
eVW26eukXC4rdpcW14tyvxjDYzLhhpGkSmOO6ZRLhs6B705L0jruGdvDuIGdRlO+Gl6aVuApr82G
6YbZySQ2YbpaDfw4dpVlIWt2KyCk4X4vvOPkOdppc0xsn1X9giupCC1izBPj/7J3JsuVI2eWfiKk
wTFj2XeeyMvhRjDIDYxDBOCYAcf8Nr3sde9qmy/Wn6ekUkrVVWbaayWZUhFJ3gu4/8M53xnQZ5Cl
kyz4EuqnbEx/YOY7qmp8bKLGONG20FvmnnNc0k9yEd5FHry2yTjh9wmKjbvv5ZD/KNrc2LRmsLAP
cr6suZrvYyd6VaaK10WZvDdNw3IfTnZQE7vkJSBg0jKoVnXnPZldkG5SqRmXFtML2fFk5NI/zYa/
ZieN9c8OaGC0oU76G8zp6dpv/O/LnHp7Yhs25Qi/ykpqFl8F2lDDNpaTOxrfrIIBwxgzjXFUe9c3
iL5ToBQj4AgCgM40ioDxF3r9JiianaiWp9b+ZnpSrKuJ4YzyvykzZB2c4TIWnqZTTN+FMNVD12S0
3NOY4KdytiqBxx3k8pvl9915wGC/qoO53fsCwxURQi5i3iKF6kTkwux6577iaRhbatqGWlUnGx0r
E5Gtknhhlc0H2iM1ab35KfHYasVj56/NogpX/qh+hqiIN3FOrJZX7VXqICLCeQb42DgW/XAvYOOS
CoREo3bV2orGBdALB2e3xMNq8GedrXYXD/P7H0kaYw2/qF6y71FE2wZtNDW8A/bmHyROmbslqr8L
oEEnMX42dKpb37DN7WB+kBV4szp+dA8xS0czfGNknm+zfMf4sD0n2QHmxovlwvpxO9ChA6sqxxy+
z6Z1CEVzSyafnaT6EVaM19qF/94zHojBx/a6wff4lMwC+Y7zXWZhjOAfixCY5JLJgNAjAlG0yXpR
P4FfBVvBFCF/zvRIYW4wCIHJwhhIBl4Wi7tgDJqNKU1CmPRQgkC3BJUsgwppq0dZkRvV6SGGY8XX
BuOxHm5UDiRem3kH4qN3j/mHYg4iO8joSRNd2txbdgOzkljKX316qfUIJTMsJNRutjer4bFHIbGF
Vzzs4rkiPS67tUxiciYygx7NLHpIM7CCLxtkItkcBSuvylGEtMktnIGxoi/D5QrnJnTihe0sI6Be
D4MifN9CT4cMk6mqHhgxCzMvZTr+6NDNYYhnrOTrAVM9vYZ64FSCudUDKMkkKtYjqVgPpyKmVGPq
Xmo9tnLyEW7LZP8cE/cGWAJDHAjcRuT2xp2inZqMABgEL6yljdSJHo4hGlO7IER3o2d6CRO0qIbp
1Sz8yGhwN56yL2DscBMzdjMKHQZH8Ipl3dkG/avvsEzVo7oSEVlERNWgh3gz0zzFVM/V471mSe/M
Cd9pPDBxsGb35uphYGp7zjZt8QpMmH4xqsUbh7NDsj2JXe4nr1F3MW5UDGRX/N/TuSQxLdTRaYcf
YT/W635Ga8TWiHhIVuStadDt6eC1yKCxRtlHRBuhbPEU3Y1+T5KhD466GUud66AVvzrObVABAiMs
BamOepNhgz1gMMEQzPnWUeKXrYPhFgLixPADvkh8IOZr7dL2olEiTM4mVc7R8XKCnLm+sq78qsU2
Mu1007f04L3vbeKe0QaKHKDX0XnUwXUJCXZzUDcMsQJrNc+YQxBlvY9eTVSNILAgJnJF6jC81LKI
3NIBeYiuCQbgWNsarnNKG/dJkKbXkao3YYGGVa6j9modukd+Z74Kb3ZPGF+vY/kahiTYXZu7Mc/Y
ag39AQiiuTEaGwtMzXViMFNVOurPI/MPyXnMMh3+NBqsBiW5JB0wMnqm1bbx2ARNA63aOqIrFM/O
gjfANs4tp8OuHm1OedUnu1ZHEAqeVyMmNa8ZD5YOKYwndd9i398tTapOCAEk7J3e31nD4m7zSqbb
xiAGqAgUT4SYrrYGDhrPc4R2TEbdR6fjEn3eKlx4ZPRNI/VQ9NnraMW4IWQxJW0xIXUx1/GLcBJ4
HDHcuzqa0Uwivm/SGpP2UvX1yHRsfCxwkayDJFzjtyOITpjvPomPys3NjU8GpCAL0kP7z0PtaIl7
PmyX6qwERiXiI5UOkoxfXFIle1GdprnkYPWxDNloI3UA5UgSZVEVP+fefE1IqMRWkpGp6b6oNrn6
OsRS6BlNSqzlQr4leyf/IYvmUy54iY2U4DQE7sPeIxfT0wGZs47KTMjMNMnO7HSIZqbjNKUO1qRg
PwVOxAWmQzdtHb/p6iBO2aQ/qyBmR6JDOgVpnUrHdv671fu7Ae9/XEWuqlZVX8b/+nj//T9S4+1n
Uee//59/0Dz/1ZLH3/KX3s+yfuNjtkVoCTvwOGb+M/LBMn8z2UiGGnrEHpIF5N+bv+A3FwMfyzfL
1/Ai80+WPLKGUWVDMHLx7P3RF/4LqufA/y/NnwsJyTU9G221xY9Bm/nn5s+j0LSCuBOMJd29b0UR
g+jpkbL4FAB5iMGcAmdAXSc77tixMVal9EJ8wPcgCu6qsrBhxC3zxmHQupo9xLMJGYditq+9RXyj
2ST7wGdNhZ70Ag7uZInhXOuKCSu2jqvEjZ5lnAFJ1ifrTrJQcYSLdS05p0byzew56tLaihAHW9tK
gjvx+m4/IudZNXnR7nq9uSKHipijuj4n/D9PcD+aRj2QIHaRvrDApU39cRqKb0mby11oNyP5hf5H
6XkoHXtdceBPehey/UyCDCVCjHJ4VkAfKp+8LnaGtmciHj44WGz3moJqdKrEmq2OHJMohoPqE/ky
gAWFD74aPrKuyFeO1KQUn/J0fiIo8aNIQOHFI3/huBDSstjDZzo57rZd+og7Epk1xqkR6uwxGEir
UYOzFXW9D436aI8IzS05HfAp3XW1f7Qn4cGmdb75Evd+hQBi7cQNELYWa9JY1SRp3MOj2XuOOHgN
0ZtZWRMRCh6Sj+K5TfwT59vajREUVVW4HwvXoWUTzxRXZMiUTnLBUNzuACZkw7inOX5pplmeozJ9
TcsZ7zMeU+oR+1cjq2vn93jKHVZHTvVoVsJDL90lZ77MdiKTuMrdBzElQBLDU+xXr2Fle+dwHD9U
M6ADmVkLBGxgekI8Vl7UP+nYSGzZPYFaxyQZDrRDyEeagvmzCy6n6u6x14/rxF5MFJ7dG1d+uech
Uqe0d3953DNgOdj92ejQYps1i3SeB/ejhD25Ma3hfQiGJ6xcKf6Q9ntv0FXQ6tprotggUvboJMPw
3axxcOXBsk2KpNiUbXUAz3LLpcvn7MhhXyCeGhLILwHMzqWazmKXZrHcBrKFG1cUJB5H5jG3SQku
saluZysFZkqoClUBsWdR4a/78DwZrjxLGxdpRpAI6cpkRNcxMXnFtnIY6PchMtWCGna1mPm0zvNk
B6wDWZnp19umjZbt4vtccePJs4kX63BoFcr8MkX1PW7zJ3Opz/Fs3w1xRCVstz/5RtDVLhvkNqAX
WnSAjlN9RPTL7ThpCMuWkuwZoQ129CFjxqGrvTRAO98Fe+TLZMSxX18FHb9fzaI+ZufLwiLb9ojz
VyXKmM7Ik7Utyls99vHaCNpoTQm7VdZonmA8bXIaFALA8+IkIge0KSBGkAe8Z3RYPpuoq4WJl5p3
bRq2vJiKPUhytgOpFfCtWrka5JMmhrN3k6g8hsERq+SwMyojuuNiXyWNhZXP4Xjxhic+OOiiXWdr
W8LaqQlnKHKzhA6D9TLsP62yvHa80fRLPvQhM/6cqfgNld35ckDqlnYvSogHZ4xfWHRs3ZZlf5sn
r3Y9Ghs7FzlSx3VdTxPLT2ST6cg/qor1CCpHjPGn4ecVvkEb5pSqDxievQvWREpowSZJVfPwlkXv
lQfCCRreo7IlWvnGXZVDlG5VzmJHwinpdO3zaDM0ASIJ7ygd3jPSIlaAKsCxIF608x5QK+K/tMVi
O8cAXO0JEXYR3pe93M6R+yuy/LNZIOboVPfZetSNGswcOz3tbYVCPpwQe9rtQLRu20+U0W63qeYy
2UXTzL+pjz+8RZH3LqvNgkgS6i8kqLaqSogH9RdEpbeUORO9kLtl07pZwiLdPOSGijeyTN8xczAE
0V4K+1Y3rrHCYoJVOJzRqKT+y184OyCZIeyyx4/dq6ra8mx1G6cmRJj86SyR9x4daNYx5Bgo4+7Q
MQYbM+NHiQuroLpjNOFVJK9P2T1YsWBt5LXJ6IazOPbBonR8m6ULR3oQYr6KBretMqcvqYIV87Z0
1yo/XWPj/bBHKq1B756Eqj9z1dt7yauD9eWkslo91MNMekpuvlmt/KiKAfjqRDVmoawpGpcIkM1o
4qr02pjjBAE74JjpNuZRe28g0E2KHjSqFam1AiY+m+KmFJCaCJBlhV5iY3q8YDmvEwYARCaSTL2l
cHlnUiLLXYU8Pvf4UN22p/yWiNRKIoq6ym42WWmHqyaKxDYtt5GX3oll/JUOiHGDDJF9XGYIgxgh
bNJi9tdMnFKe36jYumHAd0TxmMk62zcFtyHGachP6FfqKuCiyoCuTSb2m8Sy822IBWUdBbzC9vCt
yhKHvd2LR9TOGV3BveFHoHHbeFr5GYRf1QHZAm62MUgx29MlACquh73BEcFMEmdDgHY/QcWzy2Pv
PXblftD9BK3CuwWp2WaCvF5meyAeyPnZezUyiiVm4ifhGE8VDVJnLVu3lrdqKfMD9f1MhzCQuG2R
cjkj02H4tbEVT2RPyL2TxZ9Nmphb2+t2YdNiM478ZUP2zkoF04en+2srxqNQ9maP59peh/CaGShh
8/ZSp982TnwNCrk369Ta8XrxcNLS823QSmbAsNexUu5WePNXWMb+vhy8Y25FYm9QTa4yH7aABjYD
E1yBK0cckyFeKFOZb+J0Uyb9F2a5u6xJrmMjmx3xcUfPjZvL0rPq5eTiQ+yaTW7D464W8CeOdid1
vbPtveDS2MklSM1rRvLSSrXZfeGasL+YlgUCRYvipTates8HZIkF0tFBxzTuvIW4eYg9Nixv3G1d
kz9QF91X9QDCA80YsYUg8/T8GQ3LJSMStJ1qSDP9yUpSMMaxCeDKDw+1eIyupgz6ByjlQMb5AqF+
1DevCHDr1K7cgCm6VG72GfcBYzySuGTOMj58lI0aVrYpXw0mpJWkSkFawUSwpUDyq5MryVvsaDzl
4PWbLhfDqfHMjA6I5HSxeE9MjuWqd/SmvWFFz3znsdMBqjwwK0WxsAmSN1Te95UxzpdKnLOgDO5j
eE5tyKvfzcz35tpgLsi4xg2pRUKrujc8t1uFFb2mxTmmAiaaEkUP9G3XXvsd4ADRNkz2ynDtS9oq
9HIMafsY7CD+mS5/FhKDIFfPacLKU3s9A1kGBZ0m+lLsVVJkd4FNH2dm3nnm3WtGpKqyKYK97+qx
BAQ412ixqzv5g0qyi2K2wx/bMbtYRMRr6iXjxso5PWLof2N5cWuG2XNU7ZZwJn8ta1mr95+9kMbB
akZB9loB3T1R29IBfiCkd5mbLF1H7y6XEnMDCH+iJ+Gg7D5inHJrc5jnq2G91EnYbqd0QI+bEqSb
SGvvyuqhTsO7CM/Njta0XIGH4HOuOwbS4XH0ZbgbvfwWW+M26Mmz7QamEfW2Cl0D2VbCYNcEZC64
rV3WFJnE0FUFDCMCUd8Pft4fyz74KGiIURQc+cHw3lNeT+qDtPUJdVtkIbaiaA3qKOQUoaiiegIy
nMhf2RKMG5VV+9Lz86PdpttE8PvWdQcM0XFIcey7am20zVlEjBTazooujtwhPhpIgnd+SgLMmUmR
j+any3EphO7Th7u2FkRFtpRFZI/BBeeuCUv9nMMc201eewf5Qu0yyYIIkkB+5HKepuW+b3Hks7gx
CArOjUMb1RdvoHAOl4wROnUGFOJhU7mU0nZ5lv2DU6AasQr1jdG39ZRaApg69KV+6g59jB4fUSIZ
CAh2fNnuHZs5P/KdjStx08/Fd3uqHpaEKjYMs6d+GLmGTeYXog+vUVWRPDfkTwr6SCn2hVfGGCAm
rNFxCWc9lbtKlbzULeABwHmJY4bPPjWPR+HnmYZ1kIk61PHsH4BsHAnNejVF334rEEbv8vHVqKL7
P7q5ZZjVWtj8DHrtR7AEFM6AQ8dB/LVp6uyLWFWm5yYwBK1aImZs5SRurbmIyMwsFHA5tDs0fMNR
RWJai6lNgO3NW2egHhzgcRiKdF7ROEi74zbcpQInDEtTtJQ4M0VkX9Oy/GL4es2nAbKoMcP4t+MB
s9v46HNKbv2yPQ4Ec610ZDZSwwcpTkEKSSNoCJ/L7GHnJ9GbyIH8Jf3atsFtViopNdzqI6Fb3Q/F
fBeNslrlCtvKVFR3CYftv2crf4Ib/Y9e8sPP4af6L2t0P+QP/XWUYv7GvJaUTA8ekefbAf/kr3Sj
kHmJHqUwKbH9P6GNAoYvIS5ozwM55Jta/f03tBGpmpYIBHMUUzgemej/0hLd0abqfzBduyi4Ah+R
+R//4f7TEr1MzKVNMiIoixYH8Ox9sEk2D4matBJw2CpPNrgYB1Bn0/Nk0BuRV35porw4WulxcqZd
kE/XbAr7F7t1L7mjUko+sz8kVswZNTARzUxWIKXvfCRZfFkaeV0yLFZ5In8OrDL3naXI8Qur+57U
jtMy1lu0yGuYNyy4+iUjlcT9tNrmeRnbm6ryh5q5JcjGjzwxvyd1zF6e7Y4hL/lSx6cwEzg3qpoN
fqX2OT6zTVi1ZHd24hYU8W1pEWBbZAMwH7rcUNntvUGc0nI6y5HA0GB4n53qKJpTMlqPhFg8A3DJ
3Oq7ifDPUMRGROHXUIb3gdFCyUy+m/IlEfIxEaBQ2u4X0bV7/IvfZqR6MdrhwK4+pgSra+KJT/bR
39yaejpy/JfA0dq45dVxknuTHBVnObbMcQgcNb9SVb1UzcxNiprR+8FTgO/MvM+MYjuO1DQqVFSv
efxNWCo7snZhxlFd+Pc9Bw0BDfytaS4Plv+OiO+aV87eju0nuC3vkHaOUPFNNLrGfbxAkGIK5Y/m
65ysp7b9mAkvXMVV+azqL6tObl3+x9hEPLaJ+eYlnib7tYbOWSGcF+zjunTmaxwv5qHQh1fEKZZx
mtWJdRU2G1UVjZ5Wka/aLIMupA/BGCToVuiD0eWE9DgpSRlNdp0+PDtO0UIfp6ZLuQ5CCINgC/aW
qVsU4QquPLtn88+B3HIyu/qIDvRhjZbWuYv0AW5xklMKqPUfy824Rlowvpb60Bf6+B+5B0bug0Zf
DDNAQVYs9gHHtnYnvvAZh88Zt4mtr5Wa+wWxvSRis/w09dXTDx2XULBX3NnGVMK54pKalHEtOxaY
MmeaSIv7ZOorzeFu83wYpdx1BXee06CnL1ul+wVWgfpiHLghhb4qU+7MjLuz1pdoq69Tl3s17R/6
pj5XMPJ6k1twXlBQuwh6mgF2VGm2F1F0xiH0WMla4YLxmhvcm1aMSvNjrq92W1/yM7d9EofBjvK6
Z9dAKeDqosDrRr5lygRJvWDqwiHVJURJLeFNSq5mqotOlxku5YYuOyxdgODzOEPMrdZtsqRb5olQ
uXTBwlhm29pLfmR5uE91USMq46dPl0s8Fa9o0LuYBc0lIE7I1TpZsAkJFZLdTKjx6f/Az1oKMBSV
1KhLKnZL97UusnJdbpW68JqowGoqMaz75b7WxdlQb3s+WEzRKIXFuB3N9Dbocs5rA67j9oD7ymX8
QMlnEXC1a6gCParBVJeFiy4QCaN6YzPebmP7RegSMtHFJHD8D4vqMq6p5rw/Cs73RZefFnVopQtS
PtntrEtUS0BoiHAmHFzq15w61ndZliAXYmzqOE8eq02w3nvUVPMakZW1zaxfaTe/dFV9A+c40qsu
Sw6AIlBb38xIKqqHFMIZhRpCXsqzMdq7Vv7i18u5yGqcoebTSGOyCSb3Mg2Mr5IBU4ZDrOhQpy9t
mXwOcZNzkqdADeZp4n0OA3JWbHqTAlN//ZDV5IHOX3Ag4k1hiZeU2AeGG5JccaZdNVMBpuIWRl2M
Zo91URa7wG6+esZsZ2dg0TVXtjqMwT6LiunyCyFxuyla8wrmlr67yhjrIOHtO4dW3HT4LlgZ2+gj
diIv3irXOgSGvGGBs3bOQpTqQgiqkkx6UhC5iapfuXAs9pKEuej7wyQgxx6nTZMwAAjITsLSz+Sl
jEd/n7BvprXGKtJldERe8Wr3ZH2lYue6I8eCLJNDbasNApVzWyF1dkrQp7UJ27h7LQasI/iBxz65
djY0kdCZ99yB7dqziBiJLcY3QdfEWyd1sPKm7KTtYZ2LhJ1BRuqUpXd8jcPSP+tntn9SEV3jRrsp
5NF22I+qhYe8DETBDIulnQPgWDUwVhuwWwcn7Njt0yeMoCEajyV3P1tIzUvrybAQAXktM6JEXJXE
bQHb6lgZJcsIxhi7oAveIhbiDdG8/DYJymbnR1F1V5JeyAYZ2BAX1WBv5RQf0igwrlI290tW7FvF
Fjeadqnb4LV1En9NAhUcc6P4Crz+Luuupgcqz87yTWnkzbruly+XxLfrqkh4xJRTXZ1qfDKN2N57
UYkTOB7uasks2koQqcdJmG7Y2z5bjgTLzv9SBwUoCcDpZd3Pj7PBcClKiahCZ7UGt4p4xWSCPyGv
W5AtAcjAolui958cfo8PVFfDQxCmdyNp2Sg/tJOpBzkepD4tugL+KefdwLQOWnm3Qn53DXy8Q2Zr
vgMLDtYBQpVN1nub0uZJZoHfX4K4uI/63Dp6YAfGJaKQMIFQI4QynzE3pPjUWdNPU/G9ppe2l0Jh
xYQ/gffrNOmqIVTaPBUHb4XbNpeYIF+OmofScY/GiALCKY61YxxZhWvTRrMWlo1GqUuafbFqx265
Cid6mSme1qJwfoYBGb1Mfn+5shf7LnLemrb9yWNwVobxrur5ocNQsBYpndsS8cjhnei27iAPtlPr
OWHb8WKxmild1qhSpjvShzRjXondFHkTRX/3rYchkQfmfGCs9Zg6wZFfO7l3KiLZXCwYzCABMo4u
IOKgjHcL4WI8E/5mdCu1xty4wynGJ+F3GLOWd88e0a4v/iGOsodCWS6QEgVE0A+8dWkMw7YeU3vf
LfMvGzLIaiAVbRgqXDQBBHNRzV9+9TRk7pMphyfEZdHOqtsPmSmDdfOrnQXRpjTdYsOpXK0Lr+Go
8E5R/524P/M+b8dN7KMhKeJwV41Tt6mHGOZy4JCoZwzbzmT/RSV1CywwQO3wESE1UEUDK9c4IisI
LqSn1EQz5y50thbffM5wvRLlgwQHN8TDD+ASNI9FcPn31vnvW2faif9eYHz/+/+N29//99f/pzni
z/1ncyRMm2VxYJFgE5iIgv/WHAW/ETZjmablerbj0zr9ec+MuNiCFRWwKfvD5/qn/sgL6YSJ52Ba
wPY6/Ff6I5bK/9wfOfBE2DIDmHUJ3/nnPbNZ2stAA8OsNM2ro6rbjaN3t8EQstQsf3RnHEVqP1fi
ukjUjD5zB/QiQJpmp4TZWvwQPmiotqvd9WD1D5M0z2qonIthTDvQGL0mDD4FZnPN9SG7EU5LGlZu
faU1U8TeIc4yYByXdlefMxqO0RcxdtEqm9jGZfogb4ocGA8vqipZdzT3mT7yU87+ohP2dqw12lFf
DDk3RMtN4fnyzMqFkS7ec2VEb7GTh7tSXy+TvmhosW6Sm8ezygPeXdLMWuepWKA+zhOVDSNKFjN0
AmM/vnlDMx34apdVHJDB3nPP4cCBxpEy+JL6EiQajEV2vPczptxceHpeiglP6MvT1tdo9seFqq/W
lAG/vmp9fekagutXjgPvKtxFvDXmPkG+iFYlpeGI30pu77h/TfVlPvQsvY3Melq45xvu+1pf/J4u
AVx0brvWuVjUBo2D287J0EOHcB3bzvb3mV+y7QaXva51eZHoQgMohU9KxS6kApElDKOYmkRSm5BF
mK6ynkqh6pgF6gImyPObkzv0utUb6QjVbh7YfcS+u+PRVeuMOmjWBZGqQZBpzRVXMfCTlTkhYI2z
A+BudYj5NxFU2A1ns+++WA7TrDxT6Lm6Bmt0NZbquqykQMt0pdZL5yXRtZs9f5mkUVqUdA6lndm7
J1CblNi66iMN1j2PuhJUlIQjpSE7vLPUteKsq0YiOi6TriMX84lBsIEOYTlD33rxEifa1zbTVyMI
4MnRAZZFNa/QHNKztOWdY9LApe89BWxGIZsVMfzfAHe4LnF5K/cwq26j7z0ZE1VdOQElNvWQd9bj
Xk/PfZn/Atkl4M6+tXowbJbtSP85Q/NXzbRPjSVZNwOVcZ8Yj67NJmcoiXjTgs8hZOfsDgUw+cx9
71U4nIpl6Bl3v8cAq3Rq6nQozBZPoImXFu8uiaVaaYRy2ZhXhj07m2F5QVpCtGHcon22/INj2MlO
sOJYwSi/FnVHS+FbDRja90X1HWBYD7knvZXJpnglJ//d9ICvzDjr2NvCLxmRHy5Nbq6nJfsKkulb
LfWejylfBj+dgDoqWTIl11PYHtrUShlH1K/sm8jr9eJw64E1YeyZrHxVT0CCG7FOs3HXOX5/N/TF
VvAKT7nEr37q6onaKHN+YAmu98siwtXiI1coZpPIt/ZKTxofpEq+Mlsa+851Htsi/dlYZXSKWuYa
zCQIqMh3toN4b5nrcC1i4z4t2hjuTlzvsZt+Q8ttsbW2gx18uu08O0+zh/MhbQtS6VA4RAnvj5+C
wbCq4C0TaNvHiEVDNePLjvzskphRvZOjpEZF+Ww0cGWdouLNZ1eHHPssF4pLB7W2W3arNI7yVSKK
ehMPjmTbw0c5Qm4HpxMP9Q/hsStMlI0Mu13w1ZsoJtrus+xKuSsaFhpNrb5JHHsbJZDvLs7Urvph
Ehua3pInq4OD7DXFOYYzUCgyI0tsDC796MpOgOKz0VjjOuBZIPskjcVz4LaPKI42TtC8hiP5wq3R
34IkRnUYFSgZQBUn0mGXXuKfnNjtHKI+OvHUdUSS4RSREQSjiF1RX0/Oxszp+LkJ1mFhoHQkl3A3
9VgblIlyNMup5q0heW4N4+QhQbkDIvazpqHBiol/Mp/jUyrL5yBW3qGxgrchhzgQkBa0raMYzak2
EM5etp5j/1V5wXoMqtuQR1dXwDaEFdJWaf+CpfqITz247/GN02jEq6hgtcmusYyoRyErdjWFtyin
p3zJ7g3AO3ovT9CJ9zyPDMFzPlaliCLFnr4Kxzu80nVoTTtE8jfH6aON8unZ2/qg6NW1kLrbBXVJ
pQW0D7ut8x2h8yxIVEFHGt+a4LHI78jpMZ9B7Lfkp/K2hd4YryyGHlO4VN9kYgxHocwdLgJU+SNc
h6U/CtcI+J1rn4zNZReStlK75WvdZbSnLdBHU6D8mmS2mUZkvp0P8if1joVcENUn9iWq/KcqUsbd
PKtj0xdn1s+nVCUh3SHNNGbgzeTLjjWiel4WxPI8HfFx9pDXwNs9BaV8mo0ZWIpd3loB39ltfRCJ
LcuQvmVH5HNmGSx1gRxJeBPIVNj8ivveMFNAxhkTLufBMHzjVLvByGFLeLFym+hRtPah5rpG1YmZ
O09vbCVXFUDOvSgxA+HqAIQJkDhP3vWPZyYsIZZ8PqIhkAVMJERZCQGSiCboLzObHpJryj0OfSd4
P14Cq2Ze6bKaduY7FoBnw6DdnfvnzuCWFXn5qlLySCNaoX9XvX9ByxIHD6Xlvy96D+/p1+//Yaxk
8t7+ufBF8/iXP/rXuhd9JUsBHwsbBa4NTetvdS/6ysCm1jSpDEOG/OGf9gL47rxA18mIbJE96pL4
b3sBqDCAX2DBIu5Gt0mM/b+gr/RsrZ/8x72AxaaCBQSZkmSSWv8cecDi1UJFih2lprRLMnkZZPWC
8a871ByCReY+W675TPH11mRHpxvfGpJigbDJB9GOWwe2S7XcvJDm1SipBG3LvWQNJRQEiKeM9FmO
Y/b40G/qU9UVb26GxazqTxGbymPT1V/jpAGlRnvLtfnfMafHYskY/7nDfd4wHzZGJCUm4s4waL6Y
MMhdO9P3wtSgEeyd7H2x0x1e9gNYphcEPJUOXbsPaSageaBvaHKfQYJb3qr3MLd/zgnpO6H0O2z3
NiNnMBWRu0sj79nn715HnUl3WgUHmYESCAqMI/6cHlLPuHSq9aCiVT9sZofKRuQy1OiU4ir9DK16
y6v7hhDHXmdotFeErgHSnC1CWNUN6dVrXsuIrK0cgVxjbXrb3xKMkO0xSCic7j9gWsLCjBCG18O4
LS3/MyvRWU31phpjnI9KvDvZ8px0rPWjYPlKX8HcoNuZoj1RVzHXY0pwgcu6HikPJjtT3dlTdFaK
cZWjitMQIXxvrAzkLYApFbk/8ZhNFzto7aMav0FsZ6TsASPJAfbUefs6GtVnEJtfLg/TNklRqBeo
g2YUNN4c9VshXSKCZA6UnRu6GssD23NzPRZJjtDkwwvwbpTEdmIU6PeZ02OZL5qYsJhshHZqY7lI
mk235PmuyvF0mMzF6VZIWc8JOoAuJzBIAX2nBPWTSwUMlNzByVkFEx9T7xh72avinEznCL/93lLj
OXaBlvS2C+YurU+jdUsrl+hAwRPU04gBlPDxogXLuztXV/xT2XNUE3aPkA7BwAByHhCdVcpn1c+/
VAVoqO95NqCJJtwV3Yuk6tpA7+iZ8jCHMNKtBW9uC6y7Ql3XYGAzsBimbrs1xXdkJt8n0n33ti6w
y2BArMOLtLIIgUqZEiH/+p4a/Y+0HdGctfqtsTGjNtajURbrpIpuzFirQ6zvpyWPbkyZCfrildsq
WQ08vXCBxvjJtX0IECYT5To2/aNbVvY6Nu0MBUJLHSi697Rdvrn540wU0/9j70x347bWNX0rQf+n
m1wkF8lGdwNdc6k0lUbbfwjJkjnPM+/mXMu5sX6WbCeWkxjJdoDjbmzvjSCxpBKLtbjWNzzf+4JB
W/i3SkoumpWcGN1B19EM49riRSmCdGPzpdNkYIIq1S86veAQkvMdE3rN0ivxmqgCHUmLCEmTEBGJ
UpcFUTjuDyHVuws5bFN/HrZ5SlykRwlixBVyKMYEGOa7eJh7stk4HqLIxPskjvSIkKCY61Uodf3E
SdBVYAzq4PUNFkeBRuQk6K5klcNKa71rE5+noCgYDIpGaxMylOnboKG+2/qrhBkNzPs6bWEjrSGi
/prO/nleetV1mNb4WxTCWTSyaw5zPskDNXyeIPaELdtitIkRQU4YGNriEU+INHT4kxTdJpPJvJYh
RiTvyQJTxKJ1ippNelV0eE+7QG+sDgjb8bYxUVSb8YtYpQayP31JKFUAVJTTmUWj62IoECuMyIvB
DCgZWF2/aJT3BKpedGegK2lQWIzVOIPYZm58lTv13kthpoHiGTaF4dwGQjtzC1L0JLZmTJQ6dGMc
Wj2TZu0DrAyXBfLPq9ZGIlFxPBJJqdRYV46uNFp8LBPNpGQKrIT4EdFVaRSMfcQsV5Gh0WICfPmz
OZ8yV4ZPO1PSAnpwNeBrtdBkeDSjC+mIZFeNqL8U5MAsI3oiilfuxdaUJbUQVGxW+Xympy6sW34O
elDtSQXIYGYHtKjxzWUFDy5GwPAGQjz09TPRTbs4IZNwYch1WPIhK6kUp/pdMOJLH6f+iOTYlaZX
KPYqFH2CSScvRn2S9HjZhRZHzGA8RtlwlUwHUwHtes1zYsG4Bwp2d5nrjfLsQ6gweNKTvZPBhaJ5
fmq5urllghDCTl+066LnBStIEjxhOFPaWesQHy8+WG/ZcWaF4DsOaYUzWY++wvMRiYo2Rp7cOnbR
7WXCLp/UPhh4c6m3h0BB/pPID8XgoaGceEhtqVGA8WUoIGu2QcJ4LPrN677i8Uh6lbqY2s1saBim
mBchvfSlEVXh0mXmdaVBr6mZ4mH90uskKTt0dXSigezCV1MVUSMMLbMMpWFQOxoGOl72ia3GHbqO
ESmcEk1YWv1sYCQiUqMRzEiEaliiVGMTWsQAhUN7wC6bE1CSI4yZT4UIulTBIxMUSaZwElEj4All
chYp1CSuBXpbg++R7yJhbRfJCnGbaZWn7CYyGx+p5F7NllPCjDPEBmZUbNI4f8oA31WFgdxPB8MK
KzISR7jVph4nXC/yd5SmnmSVLn2AxVWM5JYFvWxVYbI2w9ZhCgoVOF9PN7EItBNdiKPfISLr6y3z
UFF9rO2swPbD7FbwfgbqSuaV+hGk3jKNkcWITabsT0xhXuPWi0JxYt6LND/EhnfWjZE8VGHxVk8D
KHYSmywICgKNhs6Crdv7QdOo3VlIsyEbufThqc4HSCx+SZbQ22txp7PMcmOE5i0eg5icFvXTWKUK
IaXPOprWgANK2zDMHT7pI6PSkPTIO+FCm03HMJfe2kQu58ya5ncyxz+4SJyPMtojGzvsmgJxG/xK
tUja93GNT04T69F5jTn8yVgXhBtyuJCyZu7Cn6GgbZbOYmw1xVV7GMq3LZMi3uxusmLeBGL64Lb2
BVLasNQZfaWG0buYz1fUiXNSV9Y610feAA3LnS8kMvOAlgItHYZfCwSgkgsh8RtoeEyaiMXfaQ7i
8HibDvS7mV1bFiRNu4lWzVVvZ8wmFigBoY/FRa2kd6OnNKDbYc/kPIwDY2yLuqOVP47w5LYXouTn
X1VFdtriLYrtX4mDoQaPJRtEzK1oIi4dTSoqWRdfdcyILhJb+bNEEVPlqXYChbET9RRsW0Y2stn/
4Hn6xeiVu9SiPjRWbCCeO56nTtETd3VHBj4uUTA6wSWHZjmVi3SMnuqSGNMr0ByyjJp+n5dSs3JI
gU3a0XHHqf3vLOq33gF5zZ+nUSf/+R/NrJ0/IPPe4dHBSZkXydf5FAkSHm8qOfqcUBlvmDqz6Bd8
UiRR9hG/UlaSoSHVYiCZMWzJV76olTCVhoam4VgW5m6fegy/JVSObXmeQ3aG5z0Nhb+TUJE4/S6h
Mng1S3gWMp8evBdf/0qtxG3QrAjbflwWnXfsPE1fDTMZfpbbz4leAIom78MAfeyy5Ikxgvg2q8q7
tsewd24ORbyPctPCB87qVzUXvYx7pCDMxqDS08XO0bGdQ+prwYmIae15g/L8HsVBdRWRpI1oQEDM
hwnGTiCW3QyY7Yjsw2zQzy8b5bGkZlmjGE2FIcJR28Jq3M9FtY+9dDcXGnW8br4WblFB+KSU0mKq
8lapP4Q3dS7vI9O/6kQ6nEz+fWYk3s4yk9uk6UO6bMG9nHiGOMLudC1mhofh5iWoa44eYHZFwpWd
ZGRorrTICKneZbNzF9vrMa+ddWCNuCvUtVy3WJgGY7geGNHD5AEKnL7HemgbRLpzZy1rezrr2F7J
lWaApxgTDIZfmEiN7SNu3Meo0/DWy+I73A7QzTYIZRuCk5qWX+nIettYubXkN0BVu9FtXY/3Q4dj
k9A47HQz/GCFT1GMLFw6M57qtBcBmglCm55FHj8F7nwPO2uvEr28pOMgKP97xyHdC3N89KPLQhj6
GlsDVIDrnRbV70JE/5jsJjsQlbZUtUwq3ATg0qPhMU60keZYDV8Asi/NoDuInLw59uYOIxEqpp4C
jIIG0czs0S8RbHR1pzokPnlhYthXULrvraHODpVToelCitTG7NG01c/RxlkD3YWLtAclxW40jcq3
6ey8LxLa+LJfY0VqrWctfUdkfdM2zUWS5oGS/IRCGuJ2rXf+mTVC7JsWbhyUlRddQmKs2uyhX+7j
kPmI2nZOY/dZZtH5REXQzxt59BrrysPNaEPw2Sy1IPqY91Z9yF3tjFLouiBH2cCHX3bOAY2Jpelp
Z1ZY46GRzicdiJxdFNgA26dNNZQbdoBsC74dWmhpuvZmHiiQur6NiGOuXMJpB4VY1S4YNkYFyG+f
4sBOUBO3b/2CyrQWjQMhC7qlBUfRonPN9LwqhLksHZciqhdeFupcn15OeHXWtxz6hjr9KfS97VU8
kBAY+LBQHYFCriIGi9DBUTFES2MrsIHk8grSdyTQcFXEoanYo1FRSBS3x6wlgBTJPNF1wCFWxSzM
k29cFcVYKp6xVWRD843+QbgWLuYl1YxsTRA/afZbMyirUzMV1Ya2FIWBl4hJxU65iqJ4Mp8iFVcJ
FWHRboVEscWVlPNjoaKwTsVjaUqJNGmYq1GxWqKiNnRsHkvFDVuKIJagxAKk2AUtjhVjrJH5YrFs
n2blEQhIW5OrFBil1HswZNwtqLEvMxsZlklAtZiJuMs1/0q8RcIP/wrbu6gn+6KL9B5A7W5Em3Rf
+N5NRGNuUcnqocz7HZ8IMj6R8y4qwl2jNZvAye4AxGx+xC9UTRyRpA5hTyNijnM+RGlCz9Ks3oLL
32fNXk4txnJIsFjliUDPr1GUpN4SCDiIyMg+vS6VLLbQmxvomuK6y8gn29o9MVLnVtO8Nd66e0lV
Crw0/xiG8Wmju+8RIqEvNAHkBzNxe6lnoIse++Rohc1Ws6VH7LKquYQxHi6zFPuZlsSy7Dp/mQ/u
O/YbrMfRV0T6YNqh0zoyEVcE7zFyr5dZh0JmGb21URMhYm9xRofNRx8qc6sTtx2SxQjhQ204ROuh
gHaj3yViMimlHDooejYDo9UVT6sD1qZ2eDr3ziMekOl2UuxtG8luE8YtPK7NHgJpfBorVtcB2vXQ
B6L7VRHFIO4Pu5vk/hLm95q6xlt9Yneo0gGwIhs2EeQNMJH52BEIOSAS06iiZwVNIPpkzUBlKUUr
OgvltlCEBVVFXD4UdRGcMEaiIAxwDAMsw6X6gn3lTad4DRmO6zR3Mar3mDK0TEbocvAOXH3hPAA+
HEV+aN2dJ0/wBxLQNmTehWJELEWLgHPGih7pvPbRUTyJAVgyAJi4xZUAN2kKAwhNESgDKEpNAXMx
2v1HNITg/3BLWus0qdEFzYK10EcbFXjUVkxiVIqMq8gdGOpqTzpFwOQKhVFMDLssKkBgMsEUBtS3
vFts6JE7VSyNraiaUfE1CaBNAXCTuZA3zA0iMFzfTorJoc9kbOgtMPYGsFOovdhRqFxaDBgxN72/
anFnCDJIH10xP3zadIcVB9QqIAgwaAYQqgGFOo52qcihsDY+2ko7QQAVyYStPmzc+15E88V9W8ly
O+oQZQY8UqLApApCyc72wQiwVEAu2RBMVqbvRBFVp4xtvHcV5ITXdIdkN2O6pZbvahE0auBm7eXI
jiEQskJdI970CpzSFELFuxa0L8V7TeFVHpxVXfTdKUwpEHRnr/AjoxtHbRtoYXxwFKjFBnkxKHRr
gOGKYLkyBXU1tS/p3ujLUB9OfcNrjxRdy2Xi7ec52pAvb3OvWuHNnqyr1nRXrrAfdWk6h9EwFKOn
6ZvQR7jNT850yjxsayT4xO/bvKk1dE77EHaidcmT4pnJGLgOBjOJKJhmTcecBnoarw03PmZJ9GCZ
mIS4PLUMOcuNxiTOmMRPLJ7yYiyiduP7/mNpxc1dE7n0zIWzCWThrC0H1eWKKTYdfSHs15wUBrVZ
mn1TnOJrddNa9rbUbUsV8/Rzs6quMd+ornT0f2RTNkfq6EzzRfGo+pT5qqsseTEhpeFUHiwcojhz
PD/gmkJ/st/yqtk7yrCrZhr2SVCfUxK17/LJzjgiHNTHUhwy0v7GpLN7iUI2/e3hrvOrfmOaaaYI
eeQ70EbaTKHqS92nlNhzqNaNiJXYQTvi7jtRbc7L/m0eeiNCRCLBB60hXXaQKjEyd1OFNoXMlGYd
WVi+jglu6E7HyzbEe8rT6bv3nWp8OcxXOciKedskb61tP2h3EIIMfI5YxobJtMMYpNi3o6dd+qZP
bmz3l1Pts0lLxWGmOl4wNQQg3A0Z1y4i8cVPbDhzjOQ96rewegRl1jw6mzzuLvg91t4jf17QJwYv
CfSHOumUlDe9bANJ9ylT/mV4h88WjqUC3sDTqdRLrF1Qtaeqobd01hufpHQKAd6RIYLH/WDqscuW
3++Zj9i6M71si7IvqI++DKL6KSiJscL2dNL7dwXi70Pj9ljVhBOJJttPF6xjVzbHprXPPRFwLgXG
rVkw50Cv+KLxqxpnrUxfxsylNqE4d+W8t5QDTm5W/T6mw9LlMKc8OGCvofXMWAcxUFDfmG18R8so
WOS0GJYVWzc13AapuoiBRcpSD0aBBM2UVvREuoexGeVpc0rpHjHA+Nay3DM6g9CIfnM3UmSc43Na
tvXKYXRgQW+zQgAc9Xny5pp+70wIxwfdlf0h0QEynCBcAEKcFKPEMHqyjmhOP6SYNi8iT010WjwG
teMzGfYx5xJIMcbr2LEfPL0+4P5E1cdjcNoY27NAl1fGrJ3hpIag9NywTZPmFLk8Zl3enDaOQ0lX
08+anqEH0zz7d7r9W7rNZM+fp9vX8wPx34eGTPuhzf7zP2pt8Vw/B3+QcPMyv3Yw0fG3HV3otnTJ
nn8l9wSpOJ1AKih8VZeuai5+SbhdxpdsCzkZuhCMOKk0+UvC7bwBwfT4EdwsXWSz5N9JuCkF/C7h
Fur30AyVQl2MSsi/Srgry/CNrhuAO7L6WiPWSwUiilJkS1I0bWVnGg5icXrR0DEjKuQfQ0rtHvGQ
TekOTz5x5Fpm/pmvQ38PDY2urnIwMdDwZqgZEazmJUSLtc5yJv6rkWJ2wmPv+mQgzDj0rjcB+0cj
nc98HUbxERu/6z6FijGLOFs5rXPtWuNlWGW3yeAZG+bf966KqUv9dMRiYDEGGCz3SbNLs/408ko8
E4NDbNlncandNE6O83T0XvB7Fv6y9B2cGcJM4xT1d1kiGQPu6GOiJHlq91Iu7KcsCnC2ltlTM6nh
VWe+dk0T5yZnE3fxqpbDB2Ssw3WaFDezi7kMxhiP9eA8ji6EvkiwJsw5O9uiPQ0kj7AcHFh3J2Cz
hGRL0flGC+RgVyotNcKd57YQP1Ye751Esl3oxE7hjHr3FLSrOPTEbrYxqp8ZHPd4f4uSNpOq3pI+
0g1D2YE2xCRchCttDCTMU7dEf8ui3rluKNeOZQ8cXZ/XNVhlTPFzPVToOU6ZtxzQRUDFNFtENnpu
LgQU9QgDcpuzeMiYcWd6QAtLJYbKOEqXGxeWiNtlEQfvO8Exkw8D3o0DNCD6YHhv9e9E7j0G96bJ
oHpehdRG/eot3ItN82g4GjVni1N7Ky+b+v0oSDvzAZEXvF8xsBz1Q2AAWPe4AS3axCaUy1kRedwf
xYxq4RxeRWlLgaFfRtjUz4JCbfyW5uSZHgV3ZGI7l9FqNG53aX8wMfUM0dusCywjaWWGV8KHsi5o
OuRq7Bv7r9pCYKNY0qu+MqcLWMDKTBGloCY7krqba5l6u3q0d2d74meOCgmWN/v7xtAuKxjqueuP
g7Ei8b0W43xWhS6qdt1H2aERE1ylCUMtniWBpI1oPw+opxUnLsg1IoLlvnRpZUnZnNWBd5PFw8Yb
Q07pxmEaIXyrM7DnA74VCockxC6XGmWYJBYpTia4v5CEbw0fcn68GPLkUhAI6ulaxwVcx6++mtuD
N4r3bZVBaXnTsaPRlgYOZTH50Rs9Dv1sXY3dYXSzY94lOKGmJ/3QExA1CzP20PdoL+sJ/TT/qnS0
t1WHzFPaPAeFPLed/BA47qX0wZvqJLuTc0Az48wze+o3zPhTxNJ05OTKg9l758xsntKPnhZlaado
l84XtnKSbSv/g+XNu3Gu1lSmD0kc7JGWQ4xgJI+1iDS7Q59lV5VeHdBIwEVgZByvcO4xMzmis3hT
I7c7x8OutAj5aFXhweCiPoGUvZNNyKMOhzIPDuAYTYLIpYHiFdStX7jbzFRtP4ssWWio3ytWoVZl
+FADP8yCDOkU3d8UlLc2PsTQmtLXKsfrfNHxb8s4jRktH+JdMaLueEZ7vl5NznRqDVcmOh8U5nLU
G9oTTzq34HEmlECB2C+IAeM1ikMuWUZ1pj3qkfY0oMa/kGUxL1u2vFk+dY15GhTjaTjgytebVC67
7HTIkVnUURtxRfCutMSJ7Yv3Ize/oGNklqJbTxDNYYrcXtU+O727n2nF9K21ifmtVeg/9l72cda9
y9YRPaI7XLJdIXJiofh5lRvMabnCv9aK9lC2RPqo8zBBgEEOZYrRcPEX0bhXLTZxvvS3Wemt6V4f
08T5kE31uZGjZWr0NItcNEsLi7nxfG933h4jlExmtyOyGhkeLgv0SNdm3m6xBL1kXHc3WBFayaG2
ipt70rV+QQKz09zSXgx9vNMs8yzRnuf0rRteJaZc98K5p1fLAD4qkNqMLoxOKLdEv4ItSHevRend
6r15DD3bP6tERdTY3Y0SUwF5mfXlaRD20TrCTeYktbdYabD7utnd7CPAYhZ5zYe+GuI8W2U4nIVG
XSzNlmdpKrfMci1AI48i0e76ZmX322oqL5mNZYq9QOOhpVrFJORHr6M0U1f2fZ16zjqrcNajh7sI
0pE6GHbGDKC97TrG9d3Go5E5xnRZB2wsJtR8Qo9eup2Xu87AczZgRoSiAc59MSRkwsbWGBBELjKX
RSWpvA5X0sVuqerIo4vZ3s+jsReAHAuvdpburI4CszrXSkTRSi11mAm8l5W9gw8qVkUzXJVZt5nR
tFjVgWafhnFa7mpHf4uVerEIXTZvFfGP6dIMNTYidG5TvWJumbAzRo8tNiptpQn/raXEkjJUk6zU
v2sN49IFAqE3VTO0mpxFobc22KqSF+ElN0ZPBi0mz+s+lDRicyXSNJTUQELTRl8aAacu5SFuzfaK
MSk0KiX+wmawiNXm3o0hRLAOl8ni6g3T2noxo5K+w3xazXO/dsiXXO/BUIJSNbqPPnXKnDLcRcG0
C8pf3BolQyXQoypbLz0pQ8dFCYS0yMv1k1F3OFko5nh9FWBSmd6UPl422I/xQEMwt0r+qpjqK48e
pk5vcxWYSGSJnpqOj2qWpeSzJk8/q6oAfVotcdGU7bFRj9ekLiNleixSKD0z9bkTSpZrxPl31cGk
IFmO67i5QmEZPR8qQ3Tq3Tq7y1H46lD6cpTklzWc6EoCrFZiYK2OLJjUQgzFqKf0CUKXoDvBIhN1
viyw86RrsS4n6hCU88nV82QZK/GxScmQ9d7BB0NdZinEcKGjYmQybOpMBGW2rQcrvJb3bsT7I2ZI
TsxWsgOsTZ2sJVekQDhQdyIRVuJoiZJJc5A+ytBNC5SAWoKSWuPKFvFAJqmt+tRXYmsof5nLVgmw
oZB1J2qUcGa7vTLQaCuUWNtcPU6ecV1Y7J50gvKlPSJCigJzgs7bqATf0FTE9xMFKi/u2YDrfliy
w56HSiiuQjHOLZGOi9CQs/a9EpRLlLScg8Zcr8TmlO9PNxqB0mMiMKLwFWqtPBRUASq06nQ066zU
vOx72pN8IpoStTNgi7fEI8x/FcfO6UqqrMVFjBJeriTx+OwpC9vBOwqUSLvNxn2T9VtDlbm8asPY
SXhqC8Idw5jRBzdQHfTx7Ua6ZOGh45f39omPPp9QQn2hkuyzK2ZEUTMfREQz+1yfiDkYvFUwCG8U
5hrnslGBIgah4xo6hsZteG0rmEQgnwtb0ivIxFC4yQx3ggF4jwYJKIqnoBQDOqVUmEqhgJVCoSsx
DIurYBZOh5CJZInkc1NTYqs0uYrQNAm2xQzma1VKaaeX+4HZk02sgBnkpEFnauq5Vh+iCQJW4yjA
Zhwoz85lu+/8lCYVEA6KMkRSpDT0kqTSPROoDlpgOyX8jowRmO8V0mMquMcup7MS2ieaEmx8hLWi
0TGvahMkKElvO5MkwCGEyRU0JKr4yotHgIGc0t35ZHcMv1k+za243dhe0p/WhIqAQMBIfW/tzFog
B6lAJV0hS5OCl2qFMfkKaAoU2sShVl1zlp9TD732QmY5ZuAO7oa+RFHLX/kz9b4AWspS2NQgGrQI
CFB1iKpUoVW1gqwKhVtRQkChFgJLKhQrkEBZrcKzXB/RbGcE3Tdt8NBGYVxMHhkcs5wjCvGaFeyV
KewrUQCYPWzd4xCMl2lDncWlnm/ZHmJZPSq7U2PsbCdOTxqdaUYDuqxXmBlisheNRPW8sotTgO90
4ygoDWdBeKTu4EOrhQpbMxTARnBJBJAeI8g2D8LNUaibNgO9tVOMvMtUO3t3YoQFc6xy5UDJudBy
PAf9rukQQcyjIEWczLnRJuC6UWF2RuDe1APzvfB3Ag4P7QgKkQrNS2D0mKS/Rxid0c5mU2k5sswR
2kl42XG3xzJkprW+c6N77mKN8hnLNYIGrBQWaChAMCokA/QKGtTlHUWuasWcxL2hsMJWAYY4DRoc
yMZHA/bQVhCi54IjRu19rBuranDvzcC4tyMsvDQbPQcsLoQ8GqP98d8lkS8lEVcHBPjzkgiChvkf
jy++/ODnIoj+xqHEgNoLfDcWXN4r6kDoJi1/NgwKHV+PL8o3Lqc6nTkCG9uiePJbEUS+wdlTt1GY
dIROP8b4O0UQ+pK/K4KYiORyGSbzi7zkN9QBdVaXAzgblvmce4t+qCTzYcPeiur3JvZfBNwTzU0X
1kZo7PgdQ4useQTsE9rjgyZvNbM9JJ1Yjj1Fzsg3Kmw7SzDAYOfqzHnnkb2Yo4JWLWJgvsDZuQuo
5vpsRRLe8sBueDrqiLUXfeKse1oYjj+dJv0tOlodDw4jhYb7iGYitULlDDYW1RNNjXWdO5e2nr5z
Qg0xiKRC7cjahz0QEYP2TAT1DJpB1eNU6ZoB+E94ixSE0nj1nQ1yAOn62ImYlszokQEmhrYs+mbR
c74H3UzTmth4UZotYmriWKXa+UhWiXmXIJTVolsTXZggxycFadQRUX/tnkmJbQ7FEAyr2RVve3Fq
Gp1EUl5zFqPzwXedeNO2+yF3dhzHFcS1jhpnNiCGULjP3kzDWdhPndacRW0PpeU053OHEo2NxYhN
5IGUMP3V/rxEH2+R+XT3NAG7NkXjwjXcAwOvYlvbTBTNMjqiaPOQ4UlXFd6T6/f5dSa6j1X7YbKi
dNOmZbXqm8g6Rs1dgYvjlVk427Ee30qU0HalnnqLMu520Sw/RNnsHYqy2yVeyXEcVy1zJTCo5owy
hQB3hXhsThzHZ2zcfpKloAc2z4fabw6NNzdrOcUodGkhDhEE1SYzP6Z+lwTgHyItb4AXajqxUou3
QOj5Af8NY9OJkU6aHkv2Sx3hBpGixkLhJi9P4MSv7QRWJSTQbx3l9WjfNkPI5FE8XnVdS3N+8p6G
KWSkwG/xHGS4M48KYMKuJBKdwek8Inusv+XJFKEjM3DeL7Rp1k/n0MBjs5RrY3TPSjRCVohwaSt9
wHZW2OlZEkhLkXcXuO0iKjH38Nei+ICPBcofYXzSS9Do2I+Qx1DiAMSmaE/P+FdWmLTkY7Md2nwl
+izY0HHHA7Xsm1tyguWMcesZvjPTpWVoG+S40gOOiM+jMdL4rEt4RHrqOJQGD0Wfu3uaTcW6GLSP
ei/PdTsfz7BQtPMhvbQme9Vk6XVBZZ7cCI6WFTmMYC4ygABuXJAYIIto2xcdUrGwPZ3C6AoM7RM+
EdW7X/SWG25V27CGDPIVIoRQrs5yAxty4YcGBRJZCilKFFykxTYWKGKGUDZZeYWSzDk0CkjqgvxO
QCgxjTWuvDTHs168c+N0RL/Bfh6qoOYJwydyQDFJo0rfUq2vVNm+pX6fq0J+SUUfE4R5Naoif87M
GF7YZ8NgXel0ASbVDuBTRFKIDoHWug8jHYNCtQ6M7qNQrQRbNRViuguZajO0IdaEoAYrmkRrW8TI
seSDvg8lXZBgLBFay/TkcR61E4a0aaiX2rqt5bgzCiTsw8byFsUUneujq8asfVR/++3sZ93CmNAj
DXTeT6SH1Mo8K1mKVkqEhe0RIU4AjQkwxWWqllYo/o7KOrivFXKsI9SH5uzk0z7NfYRkfPUjIYZA
oJfZ5URHaJmP4VuELTi/63LeFNgfu63bnsvaaI4G42dpmJRXk93zDy97ANqaDsrjc+0So6xYujsH
EewtAxYhgywlI5wSqNOmBrV1BiCOYAIf8K1DPkzzxu1rC4Q51O6CYgctllywiv21JzawN0d0hc+K
dpiZVqSaFYfzh7qMLvAJ6I5TtOH/yKagK1IyyTEU+Unk763KQYAvIVVjyuImGAZ7UytMqE5TbW2y
tlCYnin1FTeAvB7wxERXadDTW8kk8ykiN/Xi5T+bet+1VXeNLdUKV+JtYY0rO0febvTupYaZ1tgE
DAaWzIbkvU7twRRn4Lzdwhp8iuWP7FoduXQ67Wwq6wFahkO7Ed3gkDD34bqlunSIBFK+TL2InKGT
3spXKd/T46QVoO+89Q2t5uHuoEzTbDNawNMSu/U9s9eE+/LGK5kW7TPHWxZM3Ql3kGyV+apvPXvJ
jHbAqGCwtbUnz6/mA9pduBDVes05WN3lNtUSykmSQ2LWNoJUtK5GDFR7LikaNfpiYoKzRovFyHoU
QNsyREA3ots4u8+or+4qpgywKEGo3fSUp7A9D5QEDYLmwPPom8lHUoRrPy7dDcF5vE0raASXqh19
xxLHVy9cMsLSn1CwEaZ5Z+V5sm+Z/kfEX6yHBqGrPNOP7Zi/08N4neMhgj8HgF6agOzajasTd4Z3
6NAZ6zLPH1LQsIFhfxzMqHTjpfOQlNmqi8P7csrZuoCRF7VjXfhU0BchNuFeonFa88wj+4gyALTa
fZqFalIau9kZY5EmRWrGGM+dRkP/ZtK0HY4ks40mmBFvHQxyVn1PqTgf0APOK+yVu942FkwvGxX1
y/+ngt3//mH8H8FzoXzk13mLM+yxe0b84bnp0rb5MsynvnqJdFF7U/xr3/T9F/psYH8zlRjYP9AU
ynFJb+voQ/sHrcBvw+eX63q56O+9TPrAe+ueeH2LcUZXGiZzjvrLH6LTlKD785cN1BGFCQlhAPWq
P586mF/dpj+7Ed9/j5/u6Pe/53tv4Pnlw1HykFhg6I4K7F9lEX/7Nsg3uqlcMeDGTOY3X98E9w14
KFiz1F1Gf5gn+npNf281fP8N/u2b8IHybquWYxAV3ziH0Hn9Kzfgm1d4tQ4M9hu6it6nP+RDr9cB
S8BwyaQ+f/3/11vg0MMzHUtn1fMxf3sL6LVbluOCkX8aQP6JHoTPMD5L968shG/2ldcLQTA2ZgkL
yTX0Fr9ZCND6QPqORJOHpPu/7ln45g18vSFw0eY/cBt42k2KCtwDtsfXS8F9Y6JI7Jgc0UpM9r/o
WfjTW/B5KXw7I/+3N0V0bnH1cVxT//Whf/1AmDwODoMUv36ZpfcTPRKeYk68b12Z/oXbwBljGJ7z
ee/7ZjHIN47lwd5Y3Paf9IhUD+unVfpbfPOv3AY8OqSQ9qf3Sejx9WrAd8qEG0JK4Wd7HJRLFmYo
P7oxyjcwVoKnXqdc6FDl+/rde2/YK3BUthwdB0RGnH6+m2Dh/UV096OngwQeE7qnWwSFL/Hg17fB
eSNwnkZs0KB6ark/3234vDX+8J6AOjjeZ6ZHuOC6KHS83hPQD6EeaIPW8cD8vAfEXwwavzlnvooV
JKN7jmHxvxeNdP2b5IEaO4IoxAmcldwN79Pv+4kOiJfV4Oo/vBrkG4temZD8EWQQ30aOxEw6GTud
BGlInp2f9T582rR+4IhgiyQZc9DU+XREfLMe1BHBzUHo4FPA8LMGTv/ALqm2QHQxv4RGrw4Ldge2
R2kRPv60gdNnoaQfPSw4DjkPLRVGkkK/jhhAlNkcGBdW+kY/azr17YD0vxA1oZ9kkk5SZnGZsnud
TrEUqCsYFB48MqqfLWb4fFj+8LZAjckTbAsOK0GodOmrkAGTUx0hHI8BIco4dEp/usjp81344fiZ
PMFUW5/lEELL11ujwvW5CdSgdCbdOZF+zrvw+3b9334eOCopL9Bapy2v/nyzGvQ3AuE1hv0/PXh/
KVb4C9/0a+0Wndr06aVqGz03f1Tc/bNv+FLK+/3XP9cpVTGSa3d/owVevlWVcT/99k8lCvXf//tV
Ge4lY/7qi/+TA/ir/3z1vc3vvvnzm//6d339V6/e6h++hy9/uYue6wecaqeXH5k+v6vzh4wq8fIh
f3h6+Lr8bBLD/HaR/+u/vbrKr5KM773qtn5+ztOH/OnLS73Uc3kwfvSFz57H6EPx5XVeTITUkMuP
vuz1AzX/Xy65T/XzL1z2L2fY1j2zl3156ZcloFQEf/Q33eZR+/z0y3X70D43X17u5dUtDsofffUl
L1A/pL/8n+yZrsKrj1U4ussp/ae/gYv5NST43ke7fMDK8vH54dWtYSPlFHSVv/VL+f5Th+PVyvn0
+n+0gH8tLP3+AXxdR//7X/98Oer+Uto0fvwB/vr6Pz//X//VWr37L9vPl8fv1WV/+cvv3eLFQ1iz
IL/czJdVThb6p7f2r35yzEZ0r9ac/U886g/zA8u5jsovV/hyvSoi/NEL3tffrDKlD//DL9rUD8/p
l9d5uVbjH7i5XGv16kUF5/yPXusJalXf3ALxD9yCQzc8RO2Xy3u5BWqI8Eev9vT58SF/vWUa/8Rh
cpF9cw/k/+XuWnrbSI7wX5nb7gIxdociJfkSgKSohyXKXJHSIntrkm2yrSGbmYcUKgiQS66555zT
HnLLMTf9k/ySfD3Dtlk9I5JS18rOAouFLQs93dXV9a6vGCTlj8j0xvbMOQlMoMeXBH2RjVXQjMVQ
UeFrSge9F1/Gzqo1hke2Ukhmz0FnpuKSXqoxUPsnmaRBS8wJxlStwUCUP8iZJJKyts/w8C51AKb7
JglcGwZtjf4XeaKxbNDPhpgoXcr+w2nkEMuDbD4MzhKzfyLyTegiRCDX/xTNYRZ0s4Tw+Wp1Bhr9
+arT71zddI7+EhjmkTEI5vI/wMMQq97bR00vIg3wQOtb9VmVsn4d+yNEIOBTtfG6Tb/BJyi5BBt+
9wv5D8055OgodYxNVEVvY7AvdxOohzn4YaergDU3h9Tecg16BGt4y+9QU7j0y+vE+NXMyuYH1ydA
hM69ptWRdzQpq28/Z3VH3T1z3cTRdMjy+e20k8V6Ie0ahYmKNJf9gXVYnrfNSx2n00pnK48W+JEg
g24QkUMHOHGehOhroGVX7Rl1DwbFgVopz6PHe/MS6I73kUSrH9aQRELvD9JqeT7N5xs9GG6Ykup8
xZTuoJ+jgfgbsCowvqpEpexzfVXhihbJkE1+GHhGOIwIuI3DOkpqAX5RMzOHUUDnkuwFH+rKRC90
Kmb0VNBvDfSVYEIXphWYkhREoJz7ecnHxGQay6FdyTwFRC8x8wT3g+kG6LFHRSDHhz5FCoJLmU5l
XLJFDoElisn2dbTPIK2EYWKNPbsr+x5L51uXlB1wp/G2X0mBm1rJndTG2qZLkv4r1OAR3DbKeCUx
sHainTXDWMcxMQ4RD5bmxpYVl7vrqkYo0r2GDO5JSwKKK5vZ/ZknweG+A78KhM3jiacyfgDixZ2a
E5Jgjog3TbB54cR1ysry+RfYyqIJQn1ku3sM2z2S8xmwwOy5Da05PLazGGSg8eZ9BobrJKmra2A7
et9Z+0GOppS2Ji3i+zyOgT3qEMHgRnkvK2Itq5zJjfpoxyd9jCDfSNpNGnY4ZHjRJ2oI48kJ8Zh6
QV9anKBrYJ7IpV3JbNi0pXqvK2NEHOiyHHRAIoZS16TlfDfbjjXaDIhoCH9gWPc0m0PmECKgzsJ/
v2ejknBAIR/DuqmI6G5DBiq8k7HDYBhl7L/Zd4g5dcWSRsvMJCtvdrgQ6Z3DDXUG6l6odJq5pgkS
yP4b7kf6TgBj1K5kHnFYZ6DxhYJcT+UcASsnf1PnoHP2Jzkb6iye0I0ziPiujsagCVm3wSDWunou
nHxtg+GJdI1sJ5s1VRe+Yu0JNyU8YLCHESq4F1RWcKjmngklj+3Rcz7miO32ENjIJoKmycxQBV8S
X2loOfrw0H7mv6550dJdOGRg4H4uNWM1J0UHNQ6vo79wkrzwghkocSfg0MWEJ2o1DhLfyzFVHjUO
J6l/r9KHIjhgD2/YuMah8q5vTR6dGJcI3NjPvNwNXeXMztV8MtbUbSxHVLPPgacdTeIbGFcj8F0b
vrLdbE6TjfGRHReHRIaCkpOYMjSHV9OXsZv3PGCgNrJYMtAfYLyQRJ9p/eARzIiHdsVIjl1PD3Pu
Oew54IPpO0JtQM+h0YTBsH38mxH/Va7ZAXr8DlGIBygczKyr7dW3f+7LhdYMgvBvMbL2YTKFtktS
yrgMarQJiTkU6iNdmMHEbMZIp1P9zKCTkPmfRGIskykRZwyE6C6FCSeRZTk2PM3cS2NwxltxNpdq
fa+m+9TXpGoL+ARjemcc7lc/VsEFSjaInc2h3pD8plFQDt/oFMgGwbn5X795ZYma28OmAcGXxmdz
KAfp5IJC1BNyrEyvLu/k893vO7GgogGjjvz3er6MJ8sHV5yFewzGZZFJPdexJOwWAqHNm8RFxrNi
bQbGOEf14+20TBKGd30hdGIPnzOyaa/wZQzYOUKXnkiDgcqwKydAQ6fX12AgMXz9sbqjxdIAtOCg
RSSW7pveZ7i5S7lwXOcDhqvriRhGalRl7GEQgz85eoiIlRiZI2TeQ2OGWizgiBF+3pxk3tGb6cMF
EwuIDXv+3E8KGbhjMBXKja3UagzcMRAfVZnSGMphj/Byv3Qg1D2V+2hqZ1g2AzQ/zEKXO/KGL1+J
dP0wlBXkqDPs+0bJdC6of84h6t4jCa3vgrM0i7NF8H3QSXWs02z1Mi29c5mNfnqGg6w+eJ7NRTJV
MT5p/6iqPnpQ54iG9heoBY6WVfLGdDtzqAw1HsO174gkXSda0anxtKqDFNmpU2VFtf5U3aK2Zg6q
ffpjURi7/lFUZ6LEhsElh7oSS4ELilX037/+I7k1fzuJl+iywg5OMQhoJuytEXmI0q79PdMp6vui
Bmqm4zcXpmrWLmZ4EUMr3qJR3f7o5VKmL+EU3Fp2T74/UkIv4S+p4MdsPhY00mF6xg8YPnqkb8ca
BByIW7iRakbsDAAA11Eq5X+0c5GpWJHiBAB+AOjBgEL53ktPvAEW9Qh5/zdJktn1cjFRfIPh7hGu
nlSszCCDLsQinTpmTbHtrYrrywWWTIGr7bhqm/5Qw/X/9z2bzWiC9j7yAhjYs2nsd7Iow4Nq6TSB
SUKWDTnWhTlCosEc5lML+hzze9ffD4fP1Z6K8fqaHBmIK7nIhpEambg4aiuDtvG+yEc4ZK6c6RGM
AHxm+/cYOBCRLBlr2kG2sZB3R0OgraEQqTPdYIhZfGq2zevq559otH4NHC1ObbGQwY2Mx0SdNxhk
+tFHhXKClHD8PkOgCIOIFuk6GTi86s4fMwFDW6G9+SSDM0lkyj6DTOnEKnXiTxzpq046BUw6Fdcc
FtEAz/4EsV+68iGDEXECI5UIV4Oa6mv9nCAVQq5se0Jqe4V+mRHQie6/1/bjv1MZjL85u9OKhhaA
Fei//LmcLwkpKrpbsmdnjS/U0LUKQo5wPRwJnU6JckH20p8K2K9DhfpWS3I7R3ThZ01EMqI5IaC6
+m8YxXM6pT5VyJKRh8d4T2Swmc7q/eDgiDqLMrziLhTpyC3oYqEt/GU46VSYhRzKqKsfjJQEnoel
ae5ycVSHXyoY4mRVDsGer+oQgqM6vBCWbzDqJRHU/Sz3fT1f/FzBzKdAMjWOzFtfLkdTGUVu7JhB
VKw64UpdkYDxs3fqFSSRTgEdYNIY1jUYNSK4kMhH2tUMP9cMAKivju4jNuWkcGocmBv9bOyEpTnU
6EBTl6e2x2C69h//qYOBnj3+kvft9OLHf81HinaOYpaDP63RoK+c5BOqdBjWFfMHV44Cos5/4etJ
6YFzlBnA6b5FPUBwLBJiY9Q4qgKAcaUcAxnz0f1p0UFQA73hRL/W9hme988lgx7jhP33+7OaDcXw
nkoMDhiVQoaW3zdHyXQLmY4BLCNShYwOYn9yNIdLWodzgPQb6hje1tE8DDgJNLNsfTBfLqhZIHn5
hjXX97+Kiq7/qLPqrc2B9Mi37L/YH27qoEZvonqgXMfw+toamcjgysWcYFi5EwV9Ed0J9K5aLitS
J/ZvLzcIThC9kFCvxPEzeMG+ShuVT2PTqG5XKhIKDK/kEgSOxSQjOw43gsjtGJDrIRRAMzjh9h66
Ku58rc7vFbqdZfmXphLWj/CrvblmnA3plVnOeDnzAudDgRFyk6gl4iHsObtobnzav/h8YZKpiL4O
jjIOs1s8Z/o6GJyHtliik6UqOc5RudB2rpAjHnCkMW/KkZkctoVdtzoAzlGoBTRRF6SUo8kJEnkM
jM+MGvccvvAp4PWIbRhy5N3fQWY69xdygLN1RWxsWTdAwpEiMc0miXFYUyshcu3EkRXpoRE71cYK
oG4DB0BbAQd7rtI0yUXepbxTRIKwVPUUX7nIRjTWg1lcllgvF6cDdKypsRjn2x/oISBz7KK5wOZo
+x3Acyvo0wZf6qRKGNY4oCgKQt0o4AQApdc0vJiUZyEVSlWFHEHkFmKRKpkGNyqeqEohD+Q5S8+X
X9J1f+MXGKIZLbTfOhmM2gHDum0YnCgktiTIWYoj9NkX1HSpHTAY9agRTYMOkGPgsmf0GXOEVQvu
hJ2RTh9/ieRsuU6VBk/MDwfoCnyB9l/CYeVIrBYHKLRA8G2Bx/Hd+iH2gM7E4E88/h3FfmMJTM3g
UtyJJJGo5yr+JFayI/gWAzEXmUHIFkjFBtf95pvT5tngjOwHSI/7b/EfJgoAyfItRhvu2e0+9RjX
Le/PDmzVT3OHlxF3er8Cmux1/YjXOKWJSfwmW/gM4JQbE+foK0fDywcd3a743rKvEaT7ZqTZIcZm
YHhK/fAQSIJb83ZVN/w6rnEBGujLz18hKFo8MXEZWrHAUfPcQo+MA5bC0cXcisUDDZRyJENMnINE
7zjy/m0dabdqhaMqvzOCP0fjdhyjIY7hfI6mpuTIqV/hCHEfi+j2yQ7ut1YqPKXUtldDnGTojyWh
mnx+oW/IsY9kPSJ4hDVCDjAw0+OEOBMxocLDhj8hejLO7Cq5C7pdqG6n7nWcuZutcbyQG+AzPGD8
CLk4wGTaAzzFD19ODRiUrq9YCVQRht3OqwC6/YpJUnB3Hsj+bA9vZ/nVYBmAsYuZJvzJ4ei0AILn
hpYZ/Oy+0Ti60o/n6F1u6exOphWWHEeqsq1NZOXbc4lM2nzyXVWMhSPikfdfG5B9uIFG0VV9hwMP
rK21tXmJJ84BCvZOxAjTVdwDR6L7WH1UVv4aBcLR0XsMQCUzb8OOg8pBbtQoLkMNbJystGPSbWXI
ADFsWYIy4EjqtdCZFVdQ/3Crc75d7Kz2nlcbGC41McBP2PMGpWJMuInDYkB2gHSOcoyHOZUA5lqR
KD9Dd3SECF1kf0YOEW6EFt/x0k/1/Zp9uc7AIUdjqg2UAh8DUiPI8d+DAQL+CpX61IrjQEx7p6eA
VoQkb6Y6ImUhIUdntsHzMkm9Kyk/EFJx+FLnaCwcIgJJF2Z4G+1pjM7smaiSfCEHYnNPRLMlag7L
ROcYWdcVpvLXCcyGHLVUl8op+eXo5rgRcxRyUF+CI0h9CTLQVTlk/qW8D36WKDpxMCI5ZHJPLFAR
YL5Q0YXB0y8buXXKDJ4gDJwEfazVOBoc9ThFOP1URkha/y5oJkhaJQoyy+gspOUMiEKAXvB2Np8S
AxrzJKxseMrB264oB/oWfiNhJIwo5lgXOBt2mTzdw4HMM8gAVulsliHR8BOuF4agIfhxlgI0gWyc
o5biJ9g6FaZOjcOMLXlWmDtvD/ByxuiqMfBnyzIc0HscTUJtg/BiEvLWy7I7NrzSQP7o4ACjPjAc
Hs30ZjS4/eeXH+h6fZAq5rXOdRy8zwBYASW+uhpiTuGj+PIPGBh2iOA6ptFsbxmsChu8Tli9asyM
bzBh/TSG7JvGppBvPSc+cCI1UubkwXFgE11liVsrz1FRM3j8D4rPl9JyYyHYtiqZdUp+Jk7VT7mD
TFUTgchdrS4WiuJzjHfLTOr1fW/ni/XftmdnP2XFOKLf3imrph99ZafcctkrCTKK4Nb+/n8AAAD/
/wAAAP//</cx:binary>
              </cx:geoCache>
            </cx:geography>
          </cx:layoutPr>
        </cx:series>
      </cx:plotAreaRegion>
    </cx:plotArea>
    <cx:legend pos="r" align="min" overlay="0"/>
  </cx:chart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_xlchart.v5.5</cx:f>
        <cx:nf>_xlchart.v5.4</cx:nf>
      </cx:strDim>
      <cx:numDim type="colorVal">
        <cx:f>_xlchart.v5.7</cx:f>
        <cx:nf>_xlchart.v5.6</cx:n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1800"/>
            </a:pPr>
            <a:r>
              <a:rPr lang="hu-HU" sz="18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Kukoricatermés megyénként</a:t>
            </a:r>
          </a:p>
          <a:p>
            <a:pPr algn="ctr" rtl="0">
              <a:defRPr sz="1800"/>
            </a:pPr>
            <a:r>
              <a:rPr lang="hu-HU" sz="18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Magyarország, 2017</a:t>
            </a:r>
          </a:p>
        </cx:rich>
      </cx:tx>
      <cx:spPr>
        <a:solidFill>
          <a:schemeClr val="bg1"/>
        </a:solidFill>
      </cx:spPr>
    </cx:title>
    <cx:plotArea>
      <cx:plotAreaRegion>
        <cx:plotSurface>
          <cx:spPr>
            <a:solidFill>
              <a:schemeClr val="accent6">
                <a:lumMod val="60000"/>
                <a:lumOff val="40000"/>
              </a:schemeClr>
            </a:solidFill>
          </cx:spPr>
        </cx:plotSurface>
        <cx:series layoutId="regionMap" uniqueId="{6F32E008-0FB9-4553-BED2-C1A5417B88D7}">
          <cx:tx>
            <cx:txData>
              <cx:f>_xlchart.v5.6</cx:f>
              <cx:v>Termés, kg/ha</cx:v>
            </cx:txData>
          </cx:tx>
          <cx:dataLabels>
            <cx:spPr>
              <a:solidFill>
                <a:schemeClr val="bg2">
                  <a:lumMod val="75000"/>
                </a:schemeClr>
              </a:solidFill>
            </cx:spPr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1600" b="1"/>
                </a:pPr>
                <a:endParaRPr lang="hu-HU" sz="1600" b="1" i="0" u="none" strike="noStrike" baseline="0">
                  <a:solidFill>
                    <a:sysClr val="window" lastClr="FFFFFF">
                      <a:lumMod val="95000"/>
                    </a:sysClr>
                  </a:solidFill>
                  <a:latin typeface="Calibri"/>
                </a:endParaRPr>
              </a:p>
            </cx:txPr>
          </cx:dataLabels>
          <cx:dataId val="0"/>
          <cx:layoutPr>
            <cx:geography cultureLanguage="hu-HU" cultureRegion="HU" attribution="Szolgáltató: Bing">
              <cx:geoCache provider="{E9337A44-BEBE-4D9F-B70C-5C5E7DAFC167}">
                <cx:binary>1HvZkt22luWvOPTclAmAmCrKFdEAeYacU7P0wkhlpkgQAMF5+ov+hPt4n/utXhX9X71TslxWWnbZ
Hb4RLTksp8lDHnAv7L3XWpv577fLv926+5vuh8W7uv+32+WnJ+UwNP/244/9bXnvb/qn3tx2oQ8f
hqe3wf8YPnwwt/c/3nU3s6mLH3GMkh9vy5tuuF+e/Me/w92K+3AWbm8GE+rr8b5bn933oxv6Pzj3
zVM/3Nx5U6emHzpzO6Cfnry677em+/hP/+SH+3oww/pibe5/evLVx5788OPjm/3mi39wsLZhvINr
E/4UYcZxghOCWBJL8eQHF+ri59OIP2UJZ5wljAtJaYy+fPXFjYfL/9SKPq3n5u6uu+97eKZP//3q
0q8e4Kszt2Gsh4cAFhDLn54cxrq46dYnP5g+6M+ndHh4jMPLT8/949fB/49/f3QAIvHoyK/weRy2
/+7Ub+BRN91Nvd58idDfAA57GhMqmKRSECH419CIpxjFCY5ZLCiOfwPNn1jNt4H55cJHsPxy/LsC
5d2N+3sRYYKjBP4RCeVxTL7GhD0VEo4LSQhHlEv5ZTN8Tpf/bjHfBuTzVY/Q+Hzwu4LiRXD1zQ/+
vljvv4Tlb8kRGnPOY0oEIXH8EPJfFzDxlBIuoH4JGkMqPS5gn9b0R6v5NiQ/X/YIk5+PflegPN9u
3gd320fww+A//qOL1H13X/xRSP5yh5ESU465SBJMvu4vGD+NRSwkI5xTRn5TxP4fVvdtwH73Ro8g
/N3PfV+gBh8KaJN/G0tgT5OESszgD4Zm9JBFv04yYAmx4CQGCoEY/pSDn7/6c9l7/t8u53dA+/m6
xxj9fPi7guTVTf+3lz7gbjSOARGGgCegx6WPPeWJ5JBThBMsUYy/bIifudtN/+XAt8rwtyGBx3jy
NfEBvvZw7LsCQ4WuD3fR/3x/8/E/q+jdvW/cx3/WfxSNv1jzxFMkBSWSE+BtjMmvqRuOn8oHegAn
YsYfSuKvs+WvL+7bUP3efR5l0+997LsC9HBT3X38z0gZkGFfovmtTf0XYeRPE+B4FBoXgrr2KYN+
VfYwegpcjyeYQXIlX772c3L92QV9G7qvr34E2NcnvyuY9uv/+V9ddA5Suo6eh6YLf2fOPUhVDEpI
xglNUPzbHoW5REAFkSQi+dTCfp11f21p34btW/d4BN63PvJdQbi7rz7+s/tXtDIsgQgSSoGqf00S
0ScOjxCkYkJkkjxWVZ+X9CX/vpX234bry3WPIPpy+LuC5XA/3f8rCMZDvjzwB/nAIr4ifdDEIJN4
zCjCCfz7Jf4/17+H9Xw59Och+fQYvyEYPx/9rgC5uu+Hf0GWQCMCMEgiCcT9MeGTTwnlSSKgKYkH
VfWIWDws6a9D8vmqRzny+eB3BcjJx3/0W3RxU6x2hO6zgRkR7B+F4y9zBcwwiTGRggkEIulxtoBV
h8DLk+BFfPnaz7nyl1f27XL2O7d5hNzvfOq7gvI0PBgVwUdZvw33XRH+XkMctCzhkGDJb2oedCKC
wNojlNHfEve/tqxvg/itezxC8Fsf+a7gu/j4v4vu4z/u/gXlEXIP8KGcAlGgj81Z+ZRignAMtRFm
HvIxjfiyrC/J+ee71n9d+Qiq/zrxXQGkPv4DDMFT00Ol/KNo/MUKyZ5SJjBkTwwUj9Ov6iOC3sUl
ZTEILioQeuzT/tklfTurvr76EUhfn/yugNIgpD6l0t+KEghaJiRKuEwk+q11gQkF/sEoRRSRx0n0
p1b0bZB+dekjhH515ruCR338p/34zz+kwX85hcBRAic24Rg6EPkqhcCOiIH0gRMYExhPfRLAv1a4
f2I13wbmlwsfwfLL8f+vQfm9xX0Ozeci/9Vn/h8m6IwCLMALEqB/j30H+TRBcD5JuECJfGwTfRlo
//5qvo3JL5Pwr5b+L5+Q//70/JeXDNKb4Sb79HbCrwbof3z20yPCSxOPLv1qfPHVc34pd8e7n56g
GCZ+v7zz8HCLr9zUcyD8Nx34vdvHf/wy1frluvubfvjpCUyhYAQF41wYo4P5kHBQujOIJbg5e4oQ
Eg9/aAJzjwTO1KEbSnhzAlwJATxQxpjDxIM9LKMP46dTFJx38mDKC2AbcczFL++FXAW3FqH+JR4/
//8P9eivgqmH/qcnJOYgEJrPH3xYKawL9B4FxhLDTxiqL2iL5vbmGbx9Ap9H/6Oo+qpKat5qN9lF
rQ1pTmNH3yQMn/umvaznJD+6stKjWAeFB79kSxt2zoynUbDLzjRRkVa5PUm8zVXMfJNOIy3SVoir
OOTdzsaj0PFFW6N9tRRLVvNCrXSMtWubQm2swiop8kn3cZuJMFUqWWmnYza4LAwDTVv4AIrKVyix
Pu05r1M8VGqemiqjQ90r6cKQVY5XaTu1Tg1+LZXYcHsstqXQgaLDEspSdWtSKbJOQ0qRQsLmx2XK
WjpGr5o+OalnvotM2WalTN6ZPpoOObGdmmYjUo/wksqclmlt10mbaHpulpd5MqZxURTZROTLuBh0
hesM2ZymW9uoZWmxKnlZKy7NSeJqB5FF0d7adkjjei20Kcw7M/MzW5fzKSlivfbvJZjBJyw3lRqi
+bB0Kz8JrS8Pyzi/Fdt1F0352SxIFhI5KoLjMsu5p2q19Vu3zQdR2ns3zC/IvDYqrOMNdx7pkq00
JaOK/HIveAhqhXBoO9z4vIlSeD3kQ47CBWzDQRVhPULfNqnF8T6uSql4UVDdL2OVNjR+u7FbR6o8
y325JzmtT4Js1BYB2mt9GueCqQ4Zp/0iK+3KE9T0WdOGWsmV18qyxqi4H68bZ3ZEskUjWlId2k6F
auDHRfCjmc2k29A12ooxRWPt1ebLWBekGNVS8msyOqvmdXpNWJ2rrZVnBaOx3kRfqqIQJsVhy5UU
IW0sdXpY5/d1Rz5A1xMadeXLweE3KH87tgb2lLutyBApyIwha4TI1hwPmioRR/5EDntMm2XHxmhI
J5noFnmnqiFuYVOwVzKaX5pIXg2NfVG1Luh1ab3yY9jzhbxz0bjocuZI1XGXYWa5spgY1Q0dzkZX
nclxIsqX5agSvJ4u3eTSYXltajEd60leLF15LwSy6XY5BWZ2+eSxyolYNEaGAKIkXXr6skmsO+um
dlPVrrdXeHxfLd1d2bexZmb1aVJg5XkrVMxJsl/ZdG6TtzjucIp8d9LEgepoiTLiaqQKOs+ZHXq1
WNbttgK9dqGos3rpO72Kge9Qx71eh/ZgplE3y/xeCHeFxcxSVNXpNEiqPa4LVbbFnkZ3Mm+306oP
m966uEvHon1V08XvPJqYWvgW7XAZ0q5d4jRMBqdmiTaF8FofeMk18lOi+qEp9eaN180m7p2NDu2Q
u3SVba+ItDgt6DanjqNmtxZS6k2y91Ta53nViB2L42rvWjppsdZq7kWjp1mWmq3ldBLLFBPyKqlr
exx6oaAS42zuu1rVPr4elvptXFZZvc0GthIn2tkVNkYvYi1F+SphCcqaur5xkXs7F6LSJR+NKhd+
YxufjlX5ulnrkIWRAuQ8uczpXKly9DtpozYt67FOqUFeNSVE+WF7LxtK8da0u965VqPlgvdRocka
RQdSpRvtyh2q9rwULp2mOqh6tkbVbR30OD1Us0ahFsW63moJu7NlalrnY2K6dyRHiSbN2mRIONXh
iKfrmNS6m12irO27dI7Yy4gMp3bEepmiSpsctUqIJp1DcRCxebPWhqrNhE5RL/Y5LjZAM6w6x1zB
i33N6bBMZ0vsRhUmy7NpvRp4vp7Z6aU1bNy10UA1Eu83SytleknVEto7M6Ksq/kVjd1bXkZHiWx7
JtrkWE4r0aZ3EKdJsj2MQYVOBCkOiSlfjklbKS9zvlsH67LrEVebpouE/WBRpMPUq2laXhQj1IBx
rmrVkMGrFV+3LrpYKrnqxmCpusi8JL7dF3VTK2G6RW919Bq5el9DkhZzugn8ZsJnBI1MOx5x2LC3
ueDVbhiOc80P0cBaNdC4U9zPsaqCuJfbrGZM78aoPzfD1Kqe9xfbeBJh2ikYTLTaxg6raLpohjFR
Pg+djvCQqNUsSiBxCkNdvO/okqQbM9eWtGZvhIZ0eSPYuGVRAVm9Fu4qYKgLhBZeSYrfWDfRVExb
VostqGjmdo+CuF6GcGzXiWUjqUPq43LvFvZ8bZJCtaI4Qe1yCn3yTVLnXvXj3ZL7OJ3FWxdtUyaQ
3De4aXRZjZ0e8vKkI7BvbL5IhZbS65qbWFv3Ji/Rc1GNRTrN0aD6Gl6rHJl5KCcubbvmGV5nr5ZR
k4cUdrHVm4WIQTmAHbv4V4INdwUVvZbcT9Arb1fUVTrPN6vGFesiz6ka+2IXza0qRUXVPC5QrKGn
u6UAutAnVDURPbTNfIiTodXJshrNxv4cSbjhOpg7FItsaFiXDXM8PexhqysHxZHmb4rNZKsvTkxj
rzFAqZp2OqtD/XIylUwZJJcq1+6kG3JyiBynKnJhh5GbIYDTCXSnMisCyzWDGjt6c6g9dFnKRq8w
ygsV5Ox1UW+9EnO+E+VwJoh5Hm3kXvLqqsmJAmp0XnTdm0Q0kYox7EQrh2dtBHGLm5TS7nIGngBZ
4HayNAYYgSZC1um8Dbl2yTmjSZutcd0q2zdIL+Jdx9ymCje1WrryvSHykhdAmbZlIakx03Gya2by
RpWVz1WXuCGdm6pVS929hXKg58lknsXHfmyZXvKhU7gbnvVFu6okKhUuGq/y6Zj3BpKG8Fe89YkK
MduHEg8pWTealp2ZFWs6PfbPprmYduWMcuXRcgzYrdqObauaMELqRFfRMED979BJNdaNwjI5iU1e
ZSuDTVObZ36Vm67687YGiiFJznVdZi5f2pTTKasDFGTO7KYGlz9vtxHuS5JO5WNySuYls3l0rEXA
6iGOdO5fy8hX0Imo6sV8vYZKNVuVAh+O02bozqJ8e7byYVcOJdZmpLdhWQHnUdm8Qkrm4rwVJijp
32FXXaLeLYq09CwqwqSHWlZpNy27QHsoiDTa11DT9cDsiUjqUuU2nCb5swTasubb1OyjMOipwL2O
gimAlUXncsNHnsMu3dY3ddwMKl5xlCYPkZg3vSRLfsYZRNYXfa+r1c2pwFzPVbCqO4ZYMmBLHdGM
bEj3vlQJetEyI87rPBzIWs6XW/QugUqlRVG8EqM/Ni3bgHCMPpWL0HILZ8ukSzJGCk/rHSt62L/9
M4l0jUugETS/t6QvFIUaIluhabRbpvztGsOa1yY6CZFpdDKxEmgvx6lEzfN8NmlT3dQ+rKon25Q+
0JqKVRd16fad5WnVkEqtQIs3NDhgHyUwh3n4IHGXsYJAutlYR81ySgf2HigYsNayPylmVGQ4IIim
WLIZy7Mlf8Fc5dWY2JuNVLslxoeer6/hxYuQlgRdQJEkynRdr1rHeepo/SLcSEfu17LZDtLwIS0H
6Dje74G776qcPefNaHQ+xHlaB3Ewtty08Nug+FodKhadDX3HDmUc3hDb657UVk0N5H0RqluJm2x1
5Tvb9EQDkQIC7WpFlhVDIexfkODfusbkOpJuB3oHpyPhGd0au9/I3KeevYmnEasptypupjmrMb+1
9UPPbNIwF72eenST2O15OYRC5WK7q97GjhtdLvk+5lAb26YKkF9mUKUfS73G/TlZ8tO+751Ken8y
5QXXLbZC5YNJ+5zeL94vZwQ20LGfoS32i2IMOL+jvWoclIYo3IoivqOgKbOyauadz3voRPCxNR8z
ZOiW9sZdCFubXZjrQ4hJrGdfugyx90w0MYQxKJ5E494mI9WNb6ELBTtnE3BZvJZtOmzO7YIboUdi
pNair1LphlKTdEUGaRZ5kyFengXJ58O4LYkSC4RpTKK9GXt/Wi6nOZ/IHvfzaUFXCWGlyz6pmpMZ
v6gCpVmFcgHdZAp7V3ObJmK7oWsAdt0CX2zqWVcxSttZvCbAfKkpruaIZr5ZJ4XZNVroB++751Hk
lcPyZGXYgx6AHKU+Iqqr3GUPKCj88Nfs/KzsNO8aMd/lUdJkzOfneWyrdO4heGPLj3kVuTR0UFjb
TefMJJmvLdXtksOuGc5WkevZUKwnIdfMYrNoAuKyNNV1FdzzyUEtIKHyKR/4c5EsV2XrX9pZoh3a
5qNgQUHUz5ZNJmophkVNtj84P50Z2ZxhX5xWCT2vmuhFz+vLsJl3GL5H5brJOaii0kc73+QHb1mV
9iPkBjXmjE6MKQq/UlIwxZm/64FLaMG35/DedFb1fFeBROzYfAvCF+q0DS82QdCO2fx9N/P3i1iY
wpa/nKEi2iEMINtcOjNQ3YsEP2DMC3twuIz0UJ3Stj+bKSoPUkDem6SujtwyqJdx6HW5jWO6FkMK
6hQfNpqrejPtTsLzqYayaVfhwgPTdTvSTSTDKxa68xS6HjkTzch3SR/irF+MXprpaii6i65rqK4M
o9ncCqgzXuqZAxGJhFeGxjgF9+YaWQmNoO82Nft9PUHjicrG6bXeYFvV6DLB1aBDVbwbcVtk9TyD
qJirtOzHMuXr9BbX8n3xmpCZAG8vTRry9k0yAsPp2XyNunrSvJOp9Ot0XDCIiXreYp3ExOttiU8L
BP7ItNFaDZaO8IWwI+pqusZb4rKtfGYc9AwC1gT06g0z3VVvYMOfx6Z4lZDlIMx42a/TwU2nYDTu
S+vOu9DqCdKjfIZzF1QASV57wHtIly7ZQ9w11L9nZL2UQrXEpQlIjH7J4pFkzMlDt9DD+TGxolA1
i3frlh97FF210ZRt43Q9ozTv2XO8bOdtKc4LOn5gYyZM8czZqlIyYYViyBy3udx14UTEYOiw0Bwb
YaeUsf68K+QLX807uZRpT6Cv+lC+iZfwPseVDsHGyhAwCSLQQrbCTotIvm9HQfYoP1Z4uZxrkMNY
QVZmMW51XLis3YZTueB3Q+t7BVLgeiTLqSv4aajYBwncNtl81i7j6SL8dT3ak6hxJ9M8HS20QwKc
cJPDVbdKvebPGh69aUdyObr+HljgBeX1acHFFcvBe+qsf8W24tzM55JMR0xyULjlPoqj67Y5JdAH
ueRnUONW1TQUel+8XVI+d2po89tEbodlA2LXdKe2Ko4tNP7ULf2uSFQSj6eT98/auD2lRTsp4ME3
PvDXKCmvw4pedMB/t2o+NAkozCRMq1pFFCsGGtmvqtzm06YuTh2QBNudlmjPsdxUHsTek7FTcwL0
CEcCqYf+12FGVBnFDFiHj1QX57uQ1MkuN55lFEFR722tRvgJKHV1ivK5OoTFPvPnUPK7dOXrWTI/
I1sLDgQIcB6GE8n4y6pABDpPAGEAbUsFY3JlG9hGnY/exya6mzH0U9aAbzBAydvY3diTsyIsZ+Us
d9FEprQb/dlc47SNC6IFLt42CT6hOX63QPBDzUHv4hG68LorHd/hdrjnkzhurj6dhmRXwbe2Zf5+
kv7DFoOBw/Gk4wiWTNvVq4Qo+qxGtoI758+Bqp02wyAgLOgVs6fxSspsQeKc9RHEChhUmrN87xuZ
TZG5dpbf+rW7QHV0BOG2y5mY1BSStzGqj3SUR7dpz/zLJRkz7+yoeEQyUg/7tdyukECHOTEYXIEo
rfrXBS1AFcXzIRINaJ+pOkQJObfR/ebeiPKZJSybMH/NpZgzU09ptIUGdAQTejIGSlAsnuMGnMmJ
XJeS5uctbrNKjK8WVpyt7MpPzVlRAuU3zNkTR/fL5qH6Cv9qy6NGk1B3AHoKItqnPhe6RF3QBFRW
vDZ7QVpVyPoa2+jV1Kd02rdrcyV8kas+EHwYwFAySfxBjgxqcUtfd07yzLfg6MIv3oFGASOoy8GF
EcubEdQwEj2ocrdUKu7mOivW3utSgoyidXMYkex2xQb8E3TizlZroi0Uth5JqwTw69CyfQ97DX5J
J53acdIsbPS4LeiIgRwo2XEttodWQNqLqEEQYNBz2pnXrKWHBShBGvr5WePHXUBgF/Vhnd7Z/Caw
odBY8uuemFiJlqp6An3SO2BjYOu4odIc/EhJQoYdrtNqurELXVQubQsFVBvixp1JJrAHOgmOdwHP
RBb8svfyoh5BfOb0A1gop7H3YPf2w23HIM2KrVBFAmyyCWzUcvFjBn2Mp2M3Lmke0SENa13u8mWF
bxqL92zrwVY3AUwigB/egoSlhVDrum7ukO3eVWDdHqBzZGO3QgWDEn/lor5ITV3dVKS/Ygw0gCUv
mpaCCo3B4/Zy7Y5txV8X9Tqfx9DpWgpqyBT0sg9dfQpaL2kwaHmqbWkumCEPDd3oaWzmcyqCSGML
Syk89oey64sHOC78Yi+o80JHrgFnucxTWvBVz8PUqZpSm04IrZeopfLQx8udAU+u2Npq1/XQiTs6
vCczeKiToWAl9c2t60eyNzlJq6096YFsXzUTJO/o4ne4M++Dn3I9LWAC40re+ZbuWpTOsag166Bm
RAxEnQCfaHZ5dxElwJ79OKsKA6/tq/5ujdGLvofKlTN2Emph05hNhXJ2sAqZRA8GEmTzIDBcBT2E
9kuuHIOg0m5kmTNQwOq80EMgbWprIlWb5yir6ixn1TkwtA/V9CCh7cbSogYjL8/nLa38yrVpuiol
LvcZ+NWAEchaCwbFvvXMqMbOQIFMlzYBTJPZgvu/xCuYj5i4TC4b07kAkkuml8GWyXUEG7zZ2tNk
LS4injcPz74obuNIg7GqawbGUASuzH4m0CPaZtpHQ+R0O9QM5I5X5YDYzhXspqBmP8l83bmmucEc
/MQYvmtbyaSMSe5H1jhQ08UGxbyEwUfAvRrwltHGvAhb7Q5hbFY1TJNTGMdZWMFq6FmZkh525OjG
LLHFbVuVcUbYsJMtCNk+51tqKgJifXnPrIUrCztm9RiP2iREy8kGkOdgfbAKSmmbFJfCm33cVHgH
6QWbcwWPjHa90DZaVw2ymYIYWe9kXXBgb+zocI5AiIMqtNwewVq+KGEAAIZHZ0F5lh2wK+PSokrr
crxDjJ3btrycWyCa81gfGXTfs21sTvpmthDEoU0dAYkTtu6iTybIKLD4spGJs5aUZ6KKL20OxK/v
7IWncasrrhKBZj33kNRg/ewhQBhticIHH2y+YyAIVTRAAJaoyHdD665IO1+EZtJFZ2FAARUelGyU
p1MZn4GrknZL89q04wkuq3SNi/iBa8tDg67zy9iI8QqmZqNyACCMo5oXzAuSuobCtGRLzgK1t8Uo
xGGW+9q4VTF5bdp+UiQ2byML7MWMyuTeaN52et54OKFmO8mHttVmYmM6ODSdtCy2BxuR4hJt7Bmu
kAF51gcFZhI69txcDzKZNWwY1Rc1WJblO5PXFyGa17OATq2oxUVRgUUtIfWHFWYpYCx0Gq0ipXIC
BwiHi4jRQckwuQw/UFUhqtTkhj3YrkTzATgE6tr9ONZScwPyuCsw0nSEydHE0nxwz5EpYRK2ricL
eKUNuKqqNOdo8K2G1yKyYJA9F9C9bGzZ6Qq5184go00LrjcH819vQKNp1MUP3tlVX9qzPnEzXLYT
Rbqh3O7jups1TO1KUHrtsq+irdTtBHk6ltE1JZCrU40JENxoN8nOajrBMLW09Gbs5XTit2mEB7op
CLjw4BYtBx93hwnHk87jFaZ8CyyJ+DcyWlVE1iSdttfwK/dW+6LD4NjyQxIRGBTAJlbt4i59M2Bo
UbhNF3yzgZJ7kAb3dmCLiiNXKgPziph1oHjkeOWSqVZuDqPeWnBIl83eiXJ52ZiHSg4k0PJN6gr6
79LRRi+yO3QVUHE6NG+hokRgGRQyY0ZOCo2l4n0Dc17bIl3ZeTckfDyfRp8hCkMSZ9JiORmapVWJ
Td7YjjT7bUNSbdyp4NdYLVV3KQNMH0xf3lliov0ACqzz1X2L6/wk746otREkOQeRl8DwY1sbqVER
XVS+KzQMV5v9LMqXBW/AAJyI2I1NnK1r8mxlwwTt2EuQ4XiXlw/irOIChobinUX/l70zWbJUR7P1
q9QLqEyAEDAps0u7W+/bmGAenQDRSIAA8fS1dmVlnjx5rcosB3dwzXJ0TngT4c5W8/9rfevfE5q7
EktpsBWNy0BeKlqqHJYkNN/xaoieE8Y6dKTo2OOur871rhMFKSHx+zluRNnGlQP7Wyysxn7Go1zD
TEHrEov6cDhug2qC7uuhiTQznU7NOP/oZ6gmHUROCDfTa11SaDKOGOKdbWNsls1JKxRacIzhUy5c
d2cBh6Kb2sz2sxP7ofFjr0IrgDWbEMmwFhS6GwFh3h8fwStC6dCf0drObyMxL2El0NKXXV4bFE9V
zUjq9Te3Grv3UJryhFU3Q5LsOW5XmfQlTgOjYEnQdioWjsor6kgbR5w4OTxpeAcUvapsyzB3l+p5
JOTEB4dfqWK/VF31iQ68IAa0cGrq/jkUEz9oN/y2tFBmQ3/pM1WKjOtxTqTlEqJS8DmhgF3D4WVp
y3vfQVe0hq9uA5OS2deImXvby6egilDW5Z27LhkeQUaXMoIVhYOfDETGbbTflTqNFH8SwXcb+h0M
GHTIpK6fJArOTkM+gZWC82J9iKKsHlHpVaTzMxvseTC4uJwD82OYgiOph1cZhm+kh1AOB/hVzcvZ
7PLstPPT0g3XbmjyKKoOeuqvrttmou5+KL78Hqbxp3X0J+TpeOb7swvVPhYEmhbju041JNdFOO1V
eJAGlc/SWQ1l0qxGZNp10Lihy0BNMMda4zR3YKFVLYNuONa08NrmrSn7R0nF27arQxXK8zraEUbA
yuPJeWq0lhCCNx+PPvoV4HV1LXpQD5YGK9GbdZoWi76DrPpsXEsPHUcNvm3Exe3syXjQ3p4tM19h
tIyw4zuFxpHLQx2YCwl1eEwi2Q/QZNYhdhoeHCsPQIHbem5W0WWLp7qqXybtFgtsl5PXLVHmBTDP
OyhT904Ps3cgKkzqzc7nqQpjTqv5rpxQaXI7hgemFuhdgawzUc0fjWz4JWjZCx1kd+hw9SUjUySf
bR3dCcoTfCgl4GXu+KqTbp7XUw9XspiNfWl35t/hgCg83vRHI7o+9qOyzOvo5sCFZsu6bp+OjVS5
11MGoRaleOB19tLU41741XxzAym/BvR1icPOsQW323tgUSdNQclS6LlPcIn2nO5+7Jc7O3B4GShK
pzzqUFzs1VhsZjm3tdLxENAnWaGPX4P1Kahrk/b+WGJVjtnecJrMU8tzY4qphBEI+R4+1Qq5xUbL
DHgFTTl6hw3LqTYeidVIvpqAw6X1qk8XxVFgohFKO3bPDJ+wQm0ZKq5iMjIvXTZUqF7XA0XAzkxb
1L/JBtAlc9n0PpZkQe8Pea+WAkDJ2MpchOYjkigCb96UM9f9gx1yKEj9s6H1UU8ebmZatsXm0P4c
Vdsed1vdxdgUsMFxkySB8aOCl3MK73QZ25zXrngRYn6PHFcUzcpkWobL41DvAmLR9gJTBjIMDISw
l3lXGZA67eAfeFtfVk37Q9hze3b1FkLVVsUyie5tEL8I3/aTqVsUGbsunLVHh7syYARqXdBC75Bg
oypboA8kemUu+tl2x3FD+5iGRh9C2x63sctG3NjHULh5UJog9UmQVOHs5yNRR7GV+lBGKFlH4z2p
VuXtFMyXlTEeq6ACtgCAC3I6qCIeBGUmJJy9cdP3ZdM5sZ7sfueZYYsjXbrnecdt2hinOwruFF6z
QSHYxCUU689mhZ9GdlpUQ2GkG9wQITeGpw3VZYQ4O3Trdt4G9UInqFE+5LdTWzZJxAUIKttCOWsn
uL8VASRTNXm7H6XnkaPq3/xye13L6NUzDMUTDnVHeNGTUA4ub7f0k5XPULRmk/ickatB7dA2ExqT
oKlSgSr5IHl9Bxl7Kbaq7xNnR+/cCHhJaqxU7u9lolsUE53bnF2nE9eOBv6BwWW9NEuwX8QCQot5
lMB5lPtpGXD712y7KMFZxksDWWqCYx70tIrp2oVZS9ePzkB/bJp5B5L2sN3KWWeaxszz7Os6woAo
9fzser/4KCWeZzUk0SSaw1SaNu4Dm7aMvEkSwEYeoStupf2UXVtm2Fcmb1bxxgWqZLLX9NJq9GQd
rn3otYcIq+3gvJMgfJsEbw5Qewm2PxRq49bHRbQhQCgHEgZUHwvvmTShm4/Y/ij8eaEqHzePXoAZ
rf6DL/q89iNStEIyiChpWS5ual1jEt7d44Bo8GX4wUnpBwnVkKe1jwJ2Kfukq+cVlpRzDnRvoKa2
d5SXsV7mINspP84GNxwsalQWoYWgTADr0eEh0PRSrv3X5kyZZ/lxg8tgGTnYMJgOQ3jxUBECvpq+
dnXjDSrvSzi4mfVCMkeHp81FwX2rDBvSvAf+O0LnUKn8yybkdvIUi8Wiu7wRqECjG3bi+hNN/aD6
7lZoIPtWFLQzrwwdpYIO7g3iISTbnjkr9qszPdIxzHgA1EGtwGjaKY3qgjmVSezq6rz1l+YkcDlX
vfLgB459jgrhdWpUPO9uHXPjGah+YZS2cPHpQKIC7tRhMduxDT4anAy6FrhG8AixatJhp1VaNVV3
jNBB7QTsn1v7XdIsI8zp0MJBrj6iDpeXy+BK+PMWprIJIGPNvKjsWpRA3JKqJiblg83WEToXGxIh
6zWdifOJql8la+n9pm0fFiKQ99UGgae3uzg2RNvMh+4CKa53mrxkXKZ8dgsQOzYve6xQWkPW2xXQ
sEVEyUYJ5C8fEt6+Q8BoLOxT2ZiTkJfVWv+5lPZutOsBrReKmOYe4I1Ix4HeexQIjuP5J+l10Kln
mY3l9ACbCMWi8n2YUnNBJKx0P7Kp3cj3FgYG0B/8AMZeLCsp6rZQp8zpf8+e/7T0AiAXAwgHcCKd
rLhUbTTnZpaFS3V/9FrQKwzHQ8XfHb+d3ioKjVQO2BR0Yygn3BMf/SJgDQrRvg3TKrybxra+tnB6
04Xu122Bx9tNc3nQdUaiMqlDefRY6yaViThe14AUIwveowCrwPecK+8bEvtV5R/kXJ1kDcOY9yGQ
FKW6AsfPAxVDGO+o/fYQAEqLcqLjrnuKRqdPB8ioKE8nDeBprHNTE2AwsEbCpT93ajjhu+SA7tzx
JDpzSx4rVBQJX7ZTGEVv3a1uNQ1DJymXryhC1WQkvDlQfLHbVe/hDCOfjhHsPjLVwCEWDYItdybn
nlTBclxBDmKgEDlr6CUoPNSd2Ro0HUm5yfa0yeYrbBvgCg0aXW/wSnhszVsXyfoQzBuWGY4A2jGa
VyG/KyOwDk4HucVlI250Ll5QF6uk8yaYxDNAAD3vMePVWbvVT6qCGgzhUNTuWxuUV6daqxjGlgf6
QT/Zhd63OFFzeNMnD7JUIiMyZQE9lYa76UyjJdlpiKoKtluKpfVzljBy0eF/DaX8GGvPz1AsGhgL
KJXqKXBS5qHQI5GbNTsQsggubDS6Q7ZHuMQjZceiLb02XtFXg9e4U1AKATRAy1UR7LUOCkFPxSPv
gqboR3dK67l+dXQp3uuwf6IunGK3SsyybjmdvaGIuFEQGPGyoxPP/A1HU1j15XnncD0nr9pQ3ayf
ctRVXLXUT/Dit+iQ/DW1qAiTZcAuGySRRRUtWReJRHbDfildnCseKDj0lGeUKnPcLa5Jo3VJ/FYt
56lMMOVDp8ra68zkkkdwLHxbUlTlELgdwYttjbLJUuA2sAmkmVO3xF5TDmzqoaz8jA0cho0ssY13
3BSr8u+6wLRp7+1NQr0WVsbW3aGQVmk7U0jkzYdzA40nIFPcN4d9Ka8ErHYMC/Y+6tSWWI6iUZWg
6mSz+anDhq+elDZpCrgLjjNk3RjCasLxt3LyxIJlATrjPcsdxBjbnAqC4sIPpBvOTjXC/cNJWyp+
5nX1aUut0q1cv7V7XSdGAjLdqgTafJ3gMHhk4o4KWBv9Fj0uHKVtu7qg1SjQ7dETIN+iJidiLlT5
1ledvgQ1FBJvae+lGWhSOzDXoJjUkj2oOfw+SHaF+w4wwPXDlI9gcK0EDtV0pIA1Lwu7t6DLtAv9
wcs2d3gZobGDYuohkWItxa2hQB6seDG2RGPsCAYUxsBFcsZiiJwHZjZ4DsLWZ9aZ5klw9ag80MOi
lkVLmjleZqLuBjq7cBcgS9Si/4YUtE3rKAL0E0A7IH3siOsyN0er7IfvmK8JYn+8hdUJEtrXpC07
DWP9gv8eu0Fvn331O9LAGNo2+PSGcI+9KcRSjaYVJa552UE9OkAemHSLmW4KFbtb7D0Hn4wHDzoz
DmZFEqEhBUuPphC8sPrwCi0A7uLN8YueV3m47UlV9YdxvwFNI/ntehJ+Gwoet71GusUa3UfcfuE3
61MgLUMaONvPmU9YrSs6US/8jfL1swxbAHTQu30P3V+1ww8LT9UUHaxHnlqwKzgIyiHRzQqKZ4UX
NWq4My1spK587nuc3w1xU/AXP8nS5UxA4aINdtatrXcUO46dzrwtAj28lDqGptKhJ4gOg4u4wABQ
emAeOdm6/6hYtcQEiI9fmVfS7sDVnKYFG1FVaduN/LGFE0m2m88RzPd7kAUVa17gwUeAqgX64F2B
dQBhwJ15Tjtb7zjZUWV0s8GOqvBsptBditXlwJz79lxK/lAbiNJCdG1emu7K+jkCakteeatzwwkO
Qruk+woOFOqHC6ylT4bIbVO+4STEI3JGYDKeqybEI4AMhhpHuPD1ZQjE75Aqg4aTfhBC85ChoN6G
6Sfp5lwGq00mJ/i2D19E+T8Dijqs6+HprHQ/eKuA8luNDx1fvg2jfz8HYJCDZXia2O31jcK8uREi
FojA2PZNBnlzHlp2MN3rvFBc41UczQK8Ap5s7DcgaydrfojRF2AMl73Q7Fe7STxlsNv4QFzd8Ga2
Q/yL9IoK00c936ENkkOT3I4n36jfNS/vSq7swd031AfSPLB68I6hCYAeCPV2U3ymtU27SiZS74e1
AvdaLvIZuXkF7837VuJvXCPvdQ1dmW8NjI+on2zcO7glZQ/MIGJ1xoINj4z7R4k+Ar8qipxwC1/K
ZszoXl0Fuvp1AJHvqBr1pBccWnRAlB2xchXQuL1NFB+/7ADPZ9/mo+eA14fduBw6R3wjK9IQYABg
dHnfS7l9W8AINIOiiS+9c6PHn+UwTbHBo4P945yb1nkFbBAUoWpfK7INmU+2ExiAOp88uN+k5LAu
W3ti/v4+O1Lki0MP40j9u3CzR94SNHeifgp98xaBy0oliaAVLLUq5GSKcQWpOFoicynhokpS88RE
9n6GN+cR7oFihEQtNwIOArtdV/zRbQdaBDLSh9HVQVxWLvh6BnJRVd2WDtjQwwSoEIwpPQgLSy8a
ppROzWfgOncKWk3MOv6dzQ5aD1X/YmEfL17tF1OH4itcNXqI/aV2wuoKRhRao2LXJTisDnnpBljV
JX0i61hlnmly0aCAUQKhmglt6waRDRbheZyUhskLTWihhXDVcQYFahcg51YB3Z7toezutqF/2ebw
h0KQ+sSxWAZ83O+Ef4DdeGu36XmeICq73rcVeabUmOid0L3JkQfCZQbfya/JHV4BIOneXqA61zBJ
7FfAlodu275FkIrA8IAH9f0tnXx+EQQ4ddUFX65dTowE7oluYRNrEm2HeqXfFRtQRdpI5JX1C0ai
5jKX39zK3/My2t9rW0OqkzoZHGGPtajSnVx3KGFriY0behW6vXU/VaqheU+CNpGwgfJy1A+DHzz9
/XTZP0W4fgyoj/C3/fd037/98T+KX8MdRuRO/zVw9o8P38YD//Gn9Pn/vPzb72H8t+tz/vKPX3nL
2v3tS/+YXHtLuP1tjO0/JOb+Mmj4f4jT/a+f/FPW7k85zz9n7aiL9Dz93wJ3fx7295ek3V+/69d/
xe0wRQGztFCjez7mZSDXglDk3+J2Yej4UYQIMhYWOog/4nb83yOMonERIGch99wQn/ojbhcyynz8
KzxEDMRj/0zcLnBuabo/p+1C/JYOglyuj9QmQ8z279N2W7+4LUEdj/OcuVm4N9/DHTf6gHSIasMr
PKgScagg3dntTh+WOzmhpdMUoZVa/6blwOLG904Q7KK4EsNvoeqLdqDa8xU3URiexQaHAKz+d+3A
x4+6H6Kth8M8wDdcanpY4YjP/cDzMXiEbN5dIY8d/ab8VLipYmF3U/hWPMI7gwUy3jx+FPrRzJZj
h9IrRaz/gG7+xx5s4HjBOz7VEGYzq6OfspJwdurmCujvA7cq0E4LmJf0iN+gcUoY8AxD9wcYTVRJ
i/6FrIUMbQjh0QHUtm4PN2LbEZubgyhMpQPfKWRSpXpAnGPuP/VqBUjYFRE787CqTsZTAZf6RPy9
LeQ2VQWr5Xexg8Tsl2dA9/ZE98d6YRBDGwHiUkG/88zd7Gy53m2PWnEMExs0vzmiISHxvWLqH0Xr
ndFNAPaZl8PkqAeMsI53oQLYA/52GHq02jdFcPbHO6YHaHWqRQrQtn0SmeFs3QF93bAfxASvHvOP
QIRhiCz4aBfQoBTfZjWh6rYpUmMGVewtibZTE+/z8LhOOLPsOMmMW7Cxa/ss+nrOKmOvyJjK2GrA
nL4FzNjRzOwjQFL+rUKMLt1FnbDAbw+ObdZ4VxEISjai9A1P1libChX2wCbLKFsR8lz5g7UDvDqO
aKfcCgBkFLeZ30OPF/VNNP69dAgwrk67ZfsS8FO00BdqcKVLOBtx5SPtQ9zuNULa0GHtiEACf8Hg
oIN05ifut4A9h2k5gJ2ISSjQM1J0LtC6XuBfEyBE6IDqsb3yAXjljKQQUFVkECKRRrgnoc9kSDos
OL33Nt0hNw0RvXa3wFcP1amZxfPC9qR2nUuIXgb8Eko8Bimx7jbQ4CaeNklTzNGZ8hppr6RkqLp5
MAFqNg2cI0byGrZjukGLNxTBMDYEL53mv24zW2DNeHDmOb+Qunyo1tpcqh16SqPdB3pDEQZ2RhIv
SlHkh9MuIJL2IYKoEU1Q1H0o6kL5rF0YiDUHf+KBiANpB58ezSCohNjXgMDINpnElRJtI2Blb0MR
u09eIZc6ggIHY29kOqejWlBGNUhlKDedovrIXPkCLzHlrFoBtukyo2p7LAXQdVlOhQbWn5UTak/5
e2X+EwkEzedKgFZDFm4O6oegGr6Jin6BCfnGFvyywdTJBE40s/W9Qbws0eNWoeXWj3Ll08ncukft
oO2jTdAWk1uNqfTda7si+tE79kOvUZs0A6pi+UzdPke9HyKK9KsC8ZhAXoPtVDav4Xbk6M/iuoVP
NFXBG2ZXdmebzB6czhVqpeg0uAA7XqXVJjflbuOm8e7bsl7SWg19Ng1OiURuNcRUTk2Osy4R5J0v
aksbC1xj5iofuPwwCGsnQkz6fgz792Cwvyq9u1cQ+0gPjfYoy/4Kaxgdet0XTGyPgVeuB3+CGeNF
25whsvndbPSttW706i9f/rRDwCAPzAvGdAkciyMqRBrV0Q8AIlZECglSI5SmFVbNdWhHgOPWSZuw
a8+sl0j1LSyvWxeGnngKSW9Odgdlp/3xVLHx2KsQDAvjyEDu6nnyR54HaOpprarnbczXnV01U3Ao
qglYm7fBgrDZjJz4Ye09yG/NqpGva0Va1lWF0gfiRtu1cx4IdUTmkx6Xlf20WHb36wpFfoY4TJBh
zinJTUPgN+LkARDP66QJqxVedT0lOxksqIP5u96QWWvRtW79DvHdVScGqDhnweTlqx2xLZAVxD7s
9jE4NIxf1lLYM+mdgzuFFoel/kmI8+TX0XwYWkS9A68BRDT4SDbWnYcKEdnRAM5C3DK03iOhX3Ud
fvcaKdNmQA4NhEECCnKKRdNDcY2WdNrxSPHWBTM0JFTEq7vFY+m6h4WYr6WTshDUe/C74GlecbqL
Zs2idnNytc/QujsNWXgG3iIWOAZjpDPMKCFwwf0PCsm4QN++XLrg3tOec474vlxWJZ5FMB1nB6JT
CNPm2DEQgi54iYmA/HHd8MMVqHwDdktq1XDSkbd8CkSES7LxOezvGwEz3COVcj+WENzLW3lMQ6fO
/M4OSSvgU43YMpQ+SLfJ17AHLMO66yTnp3Crvy9VWBdNic7SOFAkSxzaCSj5z9Z4l80DgHTLPU+3
UOWwDSJxoqqMG3Vzi3v67De0PNThYdTNqV++hYbCM9/6eyUmB/mGxPUMSXUHnr7j4asNvV8S3Rf4
W8hTpRhvYs4Jyx2YQQ2EeOoMfBLczaJn9Ggk7orZwY1m8n4LYWvw9tNMDaJf7rmcow/kx9wMBIbO
akGO4BoKd/Zf+brabEJ2Ez8lz5e6ehcUBBgfTS7kCmYtwnEoSpsiRmCgwYP3U3X3+1+Kw78Uh38p
Dv/vFId/vkO9+1rmX/ofu86/bzr/4//T/hSt4f88EOZP7/jwd+0pvum/29MIc5TwjgQoAz2XBfSP
YTDBv0eRj77V/csgWh+N4V+HweCNPwL0iwGaUIZ3B6GY4PLX7hRv4nL7LrQgDPPN0FH+M90pmtD/
qzvFHP7IQajexQzQgN4+/3ezYCi6SgnOAzlDYhpwqsgJ98tnGYkPg/BnjnJe1RM9MYFg3ByM3yfc
LTFR4qfjjYdpCj/LjT2uEf+sPZL18KZ3iM1DH81pCzorDGFUUWF/gC+rmr3B5Q0eb/fXn8iZJkqW
ZylcMI4aDdm6vAza+akCmN9TnfKd/Fh8tHsNmisUQ4p73+TeFHhfoQ/I/hCkg/aXjBJRkadImOsA
wTxW6tN6UKm0ZN9RCd1TMvzaXH1G5vYwgblCPHRW8xWSuze4j8yXb5qgCtfei/b5VbfuNZAvemJx
HbiZF7UffblmiIX1KQYFfguMcwuALcmo4VbwcPpVvS8q+hSh+x7ypujI8iHXL+TIijCE46UtDEYZ
YZKHCtxDr+W5QaW/NE3S+YgMWuI90x6CnIA7ssMX3JaTOytYUnDRb6yv6iZUGqSqUUiN99WPkZlD
KfBrTpg6EtUXFDnPjr9hmIEs77ouRPizysEE/tqQAQDXDVxPre9qGT6Qc8gi/6lW6O6CZoPTuTq4
nrv+6M7VYzsiZByBsB7tXl0oCX8KDKTR3cATZ6jS2anviKl3TNsBfDS2KE4XmbTzRpLFN26qvEyM
4VCUutwxWINnE7FIF0qtrnz3YH/hzbBiyDdD0Vkvg1tHisFlJxDDYa4XVPiTAxcgrNzbPB/qHEgk
f84Y0FFE+D0BmBkvDgL+cwWtuXV2uh8GkOey39DidmUxz3Ap5+ZRDduOKMFBBpiDIqYcGUbMbGFw
TZWT+Sj+N3idJxs8I/26p37ZoIJRIIZ6i1h81EZ3EftNytVNeVUOCCz0+do0Pwe75j7/vVm2IVRY
XQhmqRXNhKRze2lV9WkctucbrBzFvtaAjp/O9CxM0yFmkWA6Uqq5lefNZ78DdQoq4Tz4EXjevv1E
gHrMsTQBWFKk82w1AyxQiF525rI5HjDmDsg3JHqWEL0/7jIqTBQA7wg8kPQdrJPRINUKc1U4CxJl
FmjzXkC0eJJr8wHc/jgN66MuNTmhbUFv2XJ23Jsfddh+OW34OVbrdiE87FK/MPXSfnRjS9KRgm3d
HfbTtYO9E6z8hKEuEvgxX1rrYzkYJKMVpsjwynoF/DhQ1TN/ojPI7KYmE+a5QL2oMbkAkdXgZGEA
zA5eYejUaGDWNNB1kGJ4EZI0OnjbbcOLaAnTft0Yqlw1FENHseE8sp/8lby6HQSGVdxE7Ak8rs67
qXEzvrr2Nu7mjEbRxHpHr6/DTufOsD+N3ivlCBAPG8SZKXidaARyTe5DgYn8OyYjvGFY5PQwa4mW
e4NRTkeWTdUq0rCtX93AzGckhLFvQvjYgTPO8CagD2sfwwQGDQrV+vxsBqyGdURNq1GrxpZJZPKn
HqcWBSDr4YEahORGbp8qXvvIsMOypx305mCdfkX+RlIBVR+sSTE1bMn4gCdTEiTIzHLnVGG2SGnu
pPKnxIU6nyB7irzQjnDYEthT4y5XsdiviUhI4wo+t9rlW1mibQOD0RB+UKr/sELSfC/VmyNdTP9Y
f2h0qhnSZzRb6HeM/3pxZ/zoNzB9RjP8shjkSmWbQz5EUFAekP54d30kffzZZedl6zJGlzeLrH3k
6BcMvsHoqOkjGiCvjTv+30AeEI1/NLcGn+Mp0e6Mu+2tlnDcrUWYJtiOPZQB5yYRYBgR5vxMQNOb
MHOgIrTP8iYpWI0JTnu/fiiG2IAUzjVcQazQmraFuokS802eaG5CRe1Nj/UAhmy+iRjMFfcgYPlN
3BiY9cD8i2+r2b449I8JOkg9z01R6fIytnzPF2glwI9+m+aibhKKJO5UdD54/mF5NJUsMyuDJRd2
SD0oMCOUmBaKzHKTZvabSLPsKu+1dmJpEcDhQ+sVwVi9RAgvGAzUxryDm7XGxA60HBKQuYlBJYwL
sCdPHVLNmM4BwQhaGL30zfoxY3hwQhzISsFNYFLbJ950IEp7dt5vAlQNJUrcJClxE6dKqFRr41/U
TbZCHsFLzeb9gvv2UkI6SObRg4DTeqm/lfm0kRDDwrBhXaWAZt3EMf8mk4URUvo3TQ8u0ksJygH7
CD8y+ICUI35p0OWzm+xGMCamhQ43uO7VI+hfA9amwU2qgxe/lYi4LzcRz0LNm6Dq+Td5T+/NlW6u
BEIGxcG1/ot/EwMbjEjOGsRtEA2DUNiBEGA4O2rw5MLH/cT1hNww9sRe35d1u517Up0jLOSPw0dk
VpUYixETssYDme0AKZrcplMhB1kSNNaUO7HbCJUD4LyuASIJZeC5uV4Rg4FmDxohQOO83EIdJYe4
N+/AXyO9JctCT5Vv24xNzm8PA6ASkNoMQ3gCHomDswjwa7OTOhHXhRduF7bPiJB0+mgG9x6/apeV
FCObQB76iYF1JQykjdoZQcmX5xV1wH2lIwT8MeuJr6EbW7s6R+Tov1auEsxNVZAnkFqpEdNBIM3F
CAYMTrj2PQb3KBxrGfHZqdH+kxMsd3Pff9+QGQReGloMMnFYmGIkH/j8F8+4Lv59cA8aIklmQ31d
WxmdysUcmganDdEeSUHPJIRAU51MyI9cdNdmHcVhWc5RWWNghuV5HXQvJTFQqz3El0NEfoDsAaX2
nWe2I+wG/nC8ZcMUUmQYTmH+k70z240b6bb0E7EQDM63yZxTs2XL0g1hyRZnBufpbc5r9O15sf7C
Nbn+7r+AQp8GGn0M1I2rLFUqlSRj77XWt8hzNx4HBT6vBqAJu5kQjAMONXN305I/2mN97M5Y2VOi
CqTxpc4mFirNdo0hUI/9jk+EOd9a0cyG+cMS2US9o/61x+JAmAU3Q0/+x5snzkPR25ApsG9NsOwz
o3tMMv++WNAKHME7MUMlc0w0AtKG/L4TkzTiFVm0ie3YdE+efA79hDS3xUciNsUXzzKeO6cQW29Y
v5mB+RF6R8uH2rY3TVaQa1eXztxJTP7sYnH+xk/O6j4OpjrPS8WN1YuOOODx+JsCv5V7KVX5bRnE
cyJgtARpvmlS56lrk1tvSXCT6B1NNpvnVcUAnhzvLo+Wc2FyERsZyg/mmxGzeX/GOZ1gnBzzp4QE
pJDlpVcLGSWDdGMqxwIvfgdoJuIBluHOtJYoITVr8qFrsm/Kj9FIEmVcTAeRNyMU9XPU+479RO7z
gr+VIv9dtdGvsNU/Zr/v3+XX2Q8SKG+zZQbStHyX2wza4K/SJHUXQhdxBlCP0SERIP8c/v6GBEop
jcMBBW8U6P/vc+Hv6uxfZGTgp7/9+UcSqO/9L8OfQ1zMEa5FLkjyMjQo9Ifhz+WgKf24N1lLYuSU
UcQier7nWHz2cUvG2VodG0EQIO15xk6NAabJDcLRvlFKXKuqxBrprMvWZtG6WVznbCT2dDAXMAlS
XSbRJAffQ6aKa/dKetlZmuOl1iemqVym3ToZ4JZgpG2THG5NnyKo2KZzW6nkkhnJR6HhX1mNZ2js
yamkfrJ1h/4wuQvnLsxB+0ErV2pKCBzX9SXhb57N/tI03V0ex1epZwJfi+cB6mf5McGYug+sZtpU
lfdaueS5xKBPHACtvphp+0akZoRyl3Gc63JoSJ7oQjRDy8WK3h7tCtJEVqsro++qUPbdidtki59V
vQnYhEnRkW9W42vek3qxU7akHbbCenkoC/u1TLxMp0qI8K4Y6ldrfMuwWu/adcCSNj4wCi8IdP16
8kf5Ke5Ge2fW9SEgjWBN8BqgwRyLYr3ua+9kzSawj9T+6KWZHarIAIIWw9gy26k5Taq+ieabOMoO
rm0e3YYUZ17VjxbzIfa8+UObeGfub6ETW/5GqeAwlY7NyGZ+4HDlbqzKTq7cJm8xl+wA2hwYjp8a
GGuXqMqes2rRKD7B7bmx3ptU4VIa6o1lIx3Z6l4QAztE+HYv/DLbGd+zKpw7c05ObR+cY089B8py
L8E0vXbNWG+gp8U4ffrd4BhyQzDgIUMJD4eMnB5SQTIeGYeGS40LnfioQjnsbyx3naBW4YIyRf/C
I7868CEiVzc474SsshDEaGRbFe8JvAIoOx9G57WaLEXmdvwy+uND1BTgFWX7aTCYKhh1CYezFSdZ
T8YjCL6I2ujDwl93SQkHq2rVUcfGixSan22n46EMxv2YJHj6DIQTNV/MfZbHKaSTNj+Tn1HbIRKn
Alofpzdl7xYJ/YQCq5BTgb+TUelh+LnMhpNeUqsfYf+gxfVZGZo1GUke98pmoT8EJGpKzrCbVRRz
SNyC/J4q953w6l3TRutu9TwecdPZtcyYY4F9LjvxVZjqU9wWD2KtL/FiXY8xgXnLar/xGyECtG5N
o5oRQtr0aNuQVZiX22ne2HW+40j2wa4w7Tdjzo5Dn/YyHK9B7x8GwendQF/f+D0/X41QH6P5Iljk
wAZ5HFe9A6uuAN5kVo81gbbQ8Nso5Ai76yR5MGclN8+AsoG/Wp7NyN75hUnQwfC5zpiwPJSoW3gb
G868oTCs9Ep06CDJxYIfsx90rMoZ2VBliWET0YqqU+CfykKNe8J/EYE8nL+NPBUkWkmtjQ+8cQuE
gt6CdeaGNontQ1kIDOLg3fxgeMMxf9tzRTMveaRaRPy2cOI3uvzaS6ETeFn/1JmYSKf4CaFj57SI
/W2RPFv1RHqyMPGmrmFdzzPip1UyjvCfFPajCHl9it9wA2Fxrq3PvdXVx9FS7tXoFByhzZ+sie1P
1sRP1sRP1sRP1sRP1gRz+j9jTTRuMm1lAakmjsNpqq6cmmX2Eqn9GiwCR3GLrD68DWZqHGUzmZvZ
LsddkHS7SmfAzdS9WhowV9EXCAnk9lTS7whm7JOqf40VYEsxLsutIZ/qJGh3cza+LG7WhUS75cFJ
1V2dBdcR8eA9o2m1KcGSEDjuWUgHp8lLg/3kFo+xnHb+0O3KfmQbUe9U4BjYtsi4KmFhLuNp7SBT
gIm2eByzjPDN+mb0iuFUDf4rOYYzjoITL8wzTY7Xc/c61ZxQ1joCbDFxaPXrCHBCz6GK01MXOkn6
nq/+hD1dEZDwipPVZrvE5Oet677dGbad7QodLjXaBmQZK4W2l9GVjZ97aWFb+Pa3VECpx+qI5pOt
p7Ukl5Jk43Vbmw3LNI5FI3FUW6/Bg4rNAdswfz+77bWMkm6fpwhE6doXJ0BQ87zeDO3I4aDsDKjf
hXFso/rKHTk4B2vOCp1zRtk641aR4Smt6pJiqi9xjciy+8jqWz5k0DDTyjsx/PTHIdZZu6UHioZh
x0vbgw10d4N9B5o4OI+l/GTN6m5NOMUGQf5AaArkk2B/YQ7BbaSUi5WveOgiYKzmoXSreLeyFWRP
U73NXga8s6sAyABBxwy0T2wRfPA487gc/FxhyGOadMc6XrwjkK3T2KbPwhzaj2Vkl/tiejZUdPN9
mlvHpSOYyGvQsl/lku7xfAA3NuavbVPnX82+ZnsupuGgXUtkWTd2AlPEqpkNhcQBV/TscLp5PJHY
pSRghn7uLMvOHjkPjjOQh84BB9qQZx7jNthnZoxNFK9oQmR4Y0bWbVZVX1m+knQbBxZcEA5WC2K0
kUz3HkSenVe1p3EhMGZ6ZoDV8C41z34WVADIYcXm1rj3kujFLJw9QZTQsubqpDpoFiIZXxOm1cNY
LtcQbtWm6BQAZTgQCWCfn7sVvRXRiwqqPf9ORf/fldD9uVb54xv8YfgObPzUQYCr2g9sLZz/Zvj2
0M1JeLDLEZ6rf5d/blX4T1jBbbp6v9u9JYVhv0vq3i+WJcHmocPTgG6hkf+DrYqt/eb/Yvh2HEDS
FKnT2uLD2/mXrYoxxjGOxp7skH+OpcNcJ5vHvF3T43fRJprYeaQsUJhDtw50/YOTvdQ2u8dmwaTK
8uKjXdhsRckmIh20oU/cmzg8IwRgFZ3qXMK1Hm6mpstDWTnurozcF3Q0FOsuYKe8ctf2iykcRM+K
3AD4Kxj+CsxrG6RIcDvc9YwouyPF/C3tFnmyWb3WxI1Ct7eeEmsiOrreOF1yTMwRDnkbnOs64B5m
ztzVrOnQxmxZi9kAG2SN8TEDBOp0lHA404232ta5H/IjhWDQw5V8iWJT3hhsP4wlPzrWQNL6npl7
ooqFxYX0eh4XmhQ1je3etepQThZeTwkiV3ooLBNsoK7x/JOrQ6Szch/ZbdzGOVqclQ0osRKgpukT
sXLsS1WY3RnwB9nkzvCfFlay+4ak/E652W3lZfQkZJt1P02uhcnz7C6M2Ab1NOe2NwDjwtXq2cWD
LNq5gYp2Qc6Nq0rYBLnBO20maFLBeG/DX2TtlOxlO158Ub01Jd9GuOJ9mfKHyipCaM7s4X3nvvHE
jLzoXfnUh+7jNrrpHAj1sm2g2M6U0FgWyIMeeqTHmmFNwTN0QGxMl9XBmmT3rmF/rfzFRTxRBpHh
xQnnxvE2frzcy4Gtm1Uk9clbSfFhZ36Z1vm+XCebJcjk7cSsDeTK70+u157yvCILILsc52oCr8y7
74bSZF/0MmdLyfeGquYCe/cbA7hJvosW+RFZr7wmcLPHNOGweXN20VqBrLIqTiDp2t3U0DD2lvmt
GgW49jJmX1hysuhoxLHPXmrLK8J9N5Vh99RaQOGgoiU5UESryPkVD1bTDjsnnk6yNKrDaBnlNrOP
LB8QWcorezZeiEK8RY1Wea3utU5fKomGX0oSBLKY0uPizGz3Ouc6gf8P+q+0jlwvpIggYseCvWDA
Yyiy6ARyuZSIMvvbfjIfExOke9ZyOhkQ5Zu7lZqR9HX21mdvXY9uXZ6TVJzTRl1nfrVfiuIFGskV
2PWrNXou3fY5c619qQY+QtgLOGlphltILnZfwgcwDXUwUv/sUkjk9TCG4wBDpo09X+1syAuGlX8b
S3fftTPm8GR+X1SLgZIuB6O/OkzEioGgQWcwxPDgt8U2WpZu6xWQRP7LuDxTjG+A7PUd0Ix7Owpu
HGPUMllfh04wvDZF82HN0v5YWv6JtDfot3/D6nGpI6Dfwfg8d823Osh3CfesrayRv/8bg3ucKXeR
z+oP+ewqgrbmSdTP0n4v7dVC/klr8OlmSuvRcNdnxLI7kwIXcylhiAlHnKTjbKcx+uTUpHFYUVG7
kUe30IG6mAOVWx9zPlBwJO+8ZVOKOIGC+cIsAAgu8FETq/qzbzTXVcFuqnJZKNOecuc0gCtE9gDO
te9BS6d5I3ezMd8RQQ7LDluHTKvnSsHIWAuldmBqODgb/rJfmo5c3syxzXnvcnGQaji2o+PcQKG4
iwAStlAJcjFuC/OZ5R/Xi9OKY1eT6Ta6k/vETvtQ9la7DyagonIFhlFit2AEGfEbtaicIjb3aUUF
ho8PmI0//nuRA9haUHRhwEMCdNf73LuHu2zxqMSUoLg8IvAjvQw0AAQplwoS2GM2Iv9qzgIkXvQx
CeCv1mRKTdPTwRbk39Wo7qY063fCvhZWPx+tDoDlT4Hs+yFOcuD6W33s05fux3Qf/sVfv+K3Uxun
LOHZaGASH6T8QQv7u1Y87xfbQZfD60jlDyZFzlq/n9rcXxgCaQylD8/SYtg/OrW5Qp/K/hLTs4SL
O9Pj3Ba48MI4r/6ohbVxbOfwcVVY0fNBrqi9gpBFs0YpbuKeJ6areDAGrXhsx/4ygcLeApS5qD5+
gpLN+G32b+VQX9IyNfZVPdvEgSpGcLxPbOcj5wl6uAzxOVBg0jrbCN3wxsvNs0M6nIcwHOQihaFu
9K+LG8OeqUrzKDwyGdSYHEqx7K2Uwr7vGS1i59V2IMCMSVDeVmj2Sy1oDcmDT32jPmMQmkhwKJO6
mgDAZ5dyDoLB78KGmQcrpLHDeaBd7WVd8CwBMs7DeGbIDqBA070Gx7aBWoQg1cYPQVTgShD+N+pi
Bp5sI4eudej3qBZDmPVoRh2+Hhv4456Ipc5H2/4hwztpLyey2TyK55YhdKjsHa1dJoUfpLPh3gNJ
I/HeO/bLPDqAtWbzqVnN+NQ5CJv53Bwt8D9Gd5nAKNRR2HagtXw1A8uM3PC99ocPg1MAXKXBZlss
B06p3/x5aC9y7eqdMcTE3P3pYUk7oiky2jmZHu/B7ICLMlbkhwTPZ7yvVlL2ZSVv45J7RmNzarCx
J3L2Gz+YgN4TfGr20svrSUagHMr5k99IuDW/Yv8W/DtAiZyR3HIxeRSg4DfhvnqvNNba7OXWyLKT
qeN+OXaibTyanFGjdBdh8coX5s60y46Nz+8xdSAI0/pxnUadAT4ZIEaT+zjdmuYd3sBmYAVxX5ke
WB2qQ0OK1o5dRjRPliNoai8g9TLFh0a59/B/nTCKk8ey4JV1+2psH9sseCFdwUtJ8tu8iM9VZ6Yf
vM4MafXDMJPUhPx48GxiCbZC2oux6ScKn+joY84oCyJ6uEDc1pLb1SqDM5Zhn0x8B2MtiNsQJBzs
YKyd28lMHorYz/cyUNdt4EcwBduvoHspZFDJVTfm6dkwDQwlGGrptqDWMB8K6AsR9hNBii7ABdml
iHiT174VlSC1Y8qLX1sXCVXsMLezwsJTBRi25nwvSjYJfjXXN4WBntTKlr1E0ZwAbzhbztoluvBA
JIWYSaTbswZIlYd4MZ5b1wvLBPaqiPOWd0u+eeAC2Us4p2DsglNKV0DnQG/IV3y0AAXkhcTNJsuO
iTF2h6nPH7GHzYhizinyiocmHY++dE+K3OOUqzc3px5Ci2oDf0e89ebobzI+S2NloXUn73XrXwsK
JLdrAetl8OsYxFjwVayfh5pVzhQYya7StmGPJcfRH8DiBEiO1rILbFJOeYwvTKPjlxtRwrMy/fFF
dK2/9STeL0Was5zaTzOJd0M8VgmjCKSfk18Aq4Tx87yyydmYtnwcGOXoETKaTWU1e6u4Ki2t5BFO
hk4BcgOwEyTL52C2j3Ze3TE60HvD779tjGRrm/tFwO1qTMMATX1wAw2RKt0TWxYQhy7lKomNIbHt
F4i3mHU2ZpXY4N0qGGzuRLqXNYoDYwaczVNkuM+9h35bdiDC1zi/tVjKYCYdAMg19ECI6XEZy2Nc
Gc8lSDHo/Pi+CmguPSxXEDNTCH6jxk3gXJXgMJv8znaGS1OYT8MqJ6ZJ++IYGKwMBa4tbaHbg7J4
Ey7DgnXjqjHAOPmT4/WT4/WT4/WT4/X/Gsfr53jyfTxxwAPhX/v3Sa3Nl/ZLtXz564jy21f9sVj+
vj5mr0zyyvb9HxfLrhQslgVOPldagu3xn1kt1tuCKJdHq7dnSwaL30eU/6Pibh6R/zqi6N5uD1M4
Q4rDWMSL+HFE+dnbXf/f6u0Oipr+mdY7jGy1w8nM30sjc0Jrbi6RJjlHdKduWN/clEH90DTY19m2
j0nz2noFDAEf1Bmnaw8idEeDBi0SswPNl3DdS+kD9I3abt+vtQc+ubmGOLeGEKXsjSjr9xFcIIMD
5RjioZPuNUUNOTouxSOyks+eOz7FMg7YMGKoa6k9p07gY8NxWhgY+Fx/g26agO9YUAEBqzUDR84W
hzNrFH8X07XRKJvDFsskHeBrdJSPvx9FjUswPHqq7O7Zgj+T+Ry+eu0WZvl06LV/WPls/Jsl/uZq
b7GtXcad9ht3mWcS7sJ0p73IrIiwvGl/solROcWwzIInf/K0h9nDzLxoV3MMVgyPN6dN0c1nyGTe
ncAEnWo3NBlx+prxR3dVdttimK61czrFQp1G8hm4/TdQ9ZdEe6xp8qWfcI2OC/brsmzOLnbs5IlM
CG+fdmn3JtQ5cIbtiE3dJ8THALiVGLt9DN5+QbmRj+V7SpcvmBwH3n7adlnmU5I53dvpNO1Thn5s
4xwjYwJ/aBwLlnJXe8vJ7sPhxm6eYzs3avznvFvJphjfDEjPW2fI6YPiXwzatd407Ss2S7Hx7teZ
Ubq0x1vp0fCRRtR+J7Of7gYW6jRCVd6+NtF2RxM6Z2WmNYSD5sbS/nkHI31MMbbEWI/+4YbQHZI9
ZRm47tcC0nWXXMV0ScqqkB9cwzo1JT2wjZM8lK1Ythk2/pbVQKR9/W15GeM8PnoY/nvt/I9jEgEF
hT6e4RuwcPmT9GCPpFg1XdFdtzpDMOo0ga1zBdFjXOu0k84bRDp5QGUkU+JAHIEvu8mJJ0B3Phcw
NnZeSrsfEFTjOtdphkznGjydcBByoaOe3lC2BV9SpcxT44LodtuswbpOsafOShTRpbEYYRL8knsw
NCBcCa/AYaf5ww0gA7biVhC+sHQKQxLHIHrbHGyd0EiAnxmNjI9K9Z8FGQ6d5bCX5b2IewIEwXIm
HjTjuGRdaOQUjrYzcQWdCqGMmQhLxkdCsijYxwahA8wG16bOk6w6WALSO5x11gQNqUINqmlg4g2R
a5uSounq8OoU6aSKIrJSUll56ahFiefqsCzNdaLTLRkxF9XYD0rnXlwjYXOytA8++bbSdh+lJurU
YCKzMf+Y6lxOoak7pubvJPWCg3dxz7YwtGtaz4Wz+Z7nAZyhYKoudUHuMgfqAzb6NAOMoDcC9yIB
UzZquxifwXbWRKDJ53vIvr0TwIKkpgZBIwMEiQqfaqKQXKyXHsSQma1A6pgAV+BDgaYQpeCI4trv
dpPzsBBoRoOEWDRrdpEAYiQ1zSjViw6icGQrQGMMII/iAuaMj2GhCqhkRHjkXS2DZjs08XoklITp
Fpe4piiZmqfkaLISP/BNp1lLFLXTLrLMR7o9vB0Lu40vq7vcK8bjUlWXBGRTX9379LMdSOiF2Bne
Z812Sp2u2jmUcc5+d8MwDuCT9s9EE6HW9d4HQ3U2QUUp+MPTmLxmmiGVQag+1Jlzbg+jZkwtmjUF
cyol/bPp++o5Jc/qkyXeZppQZUFLn1UDO5Re62Ee71yJfiqMwQd/iAGeLp8lpPRs0OwrCwaWZmE5
moplaj5WDyhrkd5nMrDptU+CagalRblsvms0XWvRnK0V4FYCeKvQBK5Is7jyGJpeoPlc3I43wZLe
g9seDkozvGxgXgNQr0HTvRqEPU37GsF+tXI5zmOsu3UhgsHffatBhMFefrUXesPEenELnTjSNDG6
ia/Msni32Y9ikmd7gHedpr7qPYVOjUcGJhlwMvGdUgauTLu1N0HrXhduVe5FzDsQJ69ju8jdT5zh
f3ec4f+HsAgUCBud4u8mkOOX7Ot//g9jkyZf2r+OIb996Z+pIQtlC11LSMcKNP3hj9SQbzmMIax6
A0eYwQ9jCDQJ10dx0dExwjx6Fvp9DIF1CM4w8H0iiw5RH+ef+FtcS6eC/qKUOFAW+V6ILry+QGr/
yw+pIYGdUALHJmRdszVN8vRqTJXu+ei5xWBEyJ0P0hEfxiF/afKT3U8vzbQam7xM78x22tkQC9X6
6AaY6YyKEKQlnStgAXAe4vIhT4luEvMmWuQCoFJ9+eLkgBPUAMC9qk5NX3+dZkhzidE+FhppZQtt
emBd6DrjTdGQMzAmcoqCyFLgN1+rekj37bL/2Rv+szf8v6Y3vH/CBjse3SXJsF+lH7phee9UTDs5
dhn08TihtK9/Sues3cKkG/qELJJhZPiZcGS2PScfMG5gGeiCJTMP59j8RFCWZqc0OVi1NcLTG6k7
5ELC5sIBJml0geanzBg+Z+1Ea2errxoLxEoj742KyVVFj4uRqGO8Yotai+hxzdC6fC65XZeqkdZ7
aJdT/OBYHjK74CRXx8I7OZWyQghq1KrWLT1rZv8la9ePTnG/FMT0MLjFYeriCzPs/GwOFyHo3Oa1
wSmVcQEYY1RX+QQXoBC3INl7UtjrJ7gTXRjUXn6myApQG0ONSkCj1cJVYdLFuykZ7/xbd6InYJ0O
VUFFjUiBGfQNkD9zoVoz8s1LH7jd3gtocKJPj14iUBmA1dZ2m7hCnL0cWhjh/guCTQSUmJ72TqKd
lI1HQ30ffLCozo4V8DQHYvw+ATUSUdd0jPw+2uYkj8N6HeiaABgn0/EDftWbqg6aD0nRNhyFpEdN
99BdVtTVC8zMeBMVnnfgtphC4qaeghj8wTLpr+unYbyy1bAv3ZyqoWRV4YvqoyJMuH9Dfyse1CAR
DxlM+XSQG5s/dhZKzKoIHhcmMMuxxiWrsAnXy7Xdz+PtpOicSamhwDzbkdQaxk0HM5H7G8wAelru
V0owkWW9CWeFnz1UuLuCgiQgUU8QKiST4DAb176ySkY7e93lwQANEQPkfjHsU+wRolMrxA4qjxbc
rnCGAKUW5g63miYPRskuAK6NalnTmSjTh9pUhJkzPq50yW8jiwx/tFrrFbQEWhRg/0j6V7eTmpCe
3OTeSm9dT+bHZoZpqOxjwsdot9g6hYcXxHLrERDG0G6r9VoU/pF+4BsMtc2Jqj0aAldkbquLrLAh
5Sh13LEj95hE4loOyzHL4Zb6JCMFCcmprIF3FOJTPNN/lBXRDEj3wRCY6/ilU+5G0nLqGNiQAMG1
g47fRJP5mpbTQ75cLB3TFC3XiU1yM9YRTt9qcV+Xb4kOd1L/d/JKmnVHbUbzha5RPyJaik2/UyPf
sMEfvel1ZLRfqY6Ze/Vmf0b4X3WwFIA72J7Ffo106BT0abo3q/yj56jh5OYsh/I2ItzY3Yn+Euvo
6iKri0L64/mpBzsdcJ2/R13LjgUK0BfMkLux4fLIaS8A4m08rqZxBvh+y3RDIjJtktCH5LLFfAZf
WEdsv+NJKD28UIhyNgiikRpk2aCDuT0J3do0bz0AfYeV7K6jQ7zDQPC/1sHemoTvRND3e+CX5G+i
I8C1DgMbKbFgj3ywQ04Yg/Q9LZ1ROEv6ebUlGs/lNSUfODtbOhTwTlOLjoE6Q55F/o8C+iRp7HZU
vgXZuGyrgruJW86vuRQPgM1rhkEGdMzzal9k1deSOCe9DSndioJwQdIU+caTfrNv54Weiep5lsVX
tynCiMpXth7Jzsb3ZDdJvrOS3iPbD9s4EsU+k7FxRrq/j4aOYh7Rk/JP2/vWKRW13fQN0ZiK23Sw
HvSXADAuDUAcFMQk9Xi2pPWBDr163+fWk6RYPDOD62FO3UuTqM+iiMlmVvWuZK/CQYP5sHKEc5oM
47ZIbIDDy4xqT0rgZiJfwP+kzHfr2rOYs616bybWx9GjzjFX7de5oROugCS8mS172tsEjkEU0fIy
AwAiHwq0VOzjcrlPKpeWPSCQ1/ayPrsVmirg+nc3PeWWmo6dAtnopCGIeecpaz29uBPpTTtj+Z9b
BYvGnW5dtyVNHFGiIB0+Opu5N3QzNaYqavVwvQarj89x3cdyefN753aq061aykvXUwZlZPx+ZZt7
CMI27eMzP8C6FsdIuktIMHMrIUSCdFFgTfNbSbm82XGZdCkf/sFgiVh683Yi3gCRIVQOSFEg/ubD
SHGT0yn4llBfeVFbN3gUBcmMfjrBg2pYhnHJtgOZg3mGEOHQxSja6KFR5VU/NM52WfAzSANvgNvh
RLPThXPpbNFYqrtABsgnm9zRjSj0T+UTLuDELY+yXeJDTxC5XKM3PEe3c1Af8bwgUjfcQAJ/vik8
NcLNHO6JMd/B5TzbXOFuT5K8mNOvbc0ZEwx9vrFNCmi8oKAT1ou24ICMMBt4av/UcX7VcbCN/W1W
YPOf//HWGRe440P11ynK+fVLf5uixC/UNDPxCOl5yDMuaspvKQH/F6z+JgPRH0mA37UcD14D+w3A
DCxy7O/Jgt+HKOcXnGbC9qSHXdCH2vBPhij+T/86RNlkGDzHt11L+IxDOOt+HKJqWD2t4VQdLQmm
Ac256XUDIMetOH1JJ++KUpPpYsWsirrXgEns7EZ8ontjOlI37J1hVCXHeZie/fW+NcboavJx09jB
sLEk9cORV1IfnFfPxTod/ST/VoDttia9gF2GL15RYnJ3F6qRGcHK+ZvvKUqBFazmvP9SRrWx5R16
j0x1wzsL3Uktp8AOgO9IcRAZR0wvjnGqQ5nb1o54Xt23gga1HXaigwVT/Ky4xlaDJfpSXUTkuxQm
pUVYzkEWFsnZrDl+Nqpii+VV+NKIX4luuK95RFoB5h92kU6oqD/DgOSdZt870chLK6mCoZ/7w9Yc
qhKjWiLAMrN2mhPv3hp4LEzL+GS51PysbJNj1xHhqmG5cexTe61WtlVoFTjQi7Bfpteqtd5tStdD
s00o4ZGfTZZoGs1uFG+ZxRMW0gHdaL6/WyL8WHRwAxw6B/1BOrjdXKpUt2Nghw07M2hC2NqAGwOc
mz6mRnDX1/ljBu49XGZgYiW4Pm+2XgoDiSaBOE0DFs2cLmoJ9WLpptXk3KHIroJhtDZlkgwbWy6X
ueVh3s9PKePAqRqDG3JR32gayLfr7ajcdB+N7IJBk8+hNIHHJ4Tq5s75WNt5QX9Ts26yfZffyYEt
Z/uVfmn6RcmMbW1GldJr/I2gTOGwuON1bj9LQb4ELte51gt3Y6Z/t+B5GDvTtMt72nPoD9uvsflU
qLjaVXPXhovfe3uz9TSGqTmmJK/qeXr1/eJOMYpMpReEUT04HFndRxqBNtyqeyoKOYH4TlHuJQQ+
3GBwsQEEHCaYjOXU71tTLzxLyicnN7pgJncSZV1aGmN3PIC9jTvzl+z4xONuEcVylBn88ODVmSI4
gsDz+DUQPwvcch9EpRUCHnbZvcKTLNrPvVWqq4lm3KVXByhptK41wwexnipKqz72dgk40iyzq+9/
pPSnIUqWRrvEUo8LdEEcURJPUWHsmlVAt2osZz+sC7QkgilAN9R5Kc9TNlfnkrrVJaUxck33/EM1
+3Df1ektW5+3LMfzFUvdYmJAtajUfST3VA5GO9Tl/JZ3blgT41MwtjbvGE2zPVL1ZQJdMJFKo/+0
OSjMVuFMfWQ4LVBRLB7NBzpFjoRMAkqQmSiNdV0urPC/pItXP8zOWD8kQXJyWqoZvd7vb7CXvRVt
vSJvIERlUfZ5QeJE41DVXZHRS29EtMtEJDGbpVJHJ2VdbIqrqdVoE73PlqxdNqnPBeNXzRU1aJtS
f8ngJt6hwWoZuo3ioBJkPItpeqIEit8NiO2D74Jpmf3+tl7Sm7SzA4oDUAYhkS9HCrKMruAcWuXJ
pQYC9mr7HT1/ml2GDU2cArON0HfMHSNata2NcZtYJj+kfV/PLqiGsTr7GOKp/CMZBQwm68tdp9kR
yIZEYHMEgqoJajI9gcQ9yb8T2c3C6ERdaPeJ5h7uj9H1Mn2U6cSt6SagcfcqKOcv/UI9lBPFX+uv
GVbcjv5tuhPPjYcvT3lIGL6kuQ7/+ScskY/Ewgb6du1vI77CbdmDzCfsGHrRMp4sg0Jjz11Pwrdu
Rj5jXt4KSgqhvwOlv11rwGlOjGYp42bvK+/Gasr+no517pn1JjUpZFJrNh0mjWrLlmeTtAyxyp1t
918bUPK49jiIMXWEWSEPXjCebJEBBlzfGhhwiDa8mCmV62kWPQ0FyBRcj3MAOzX7IjqX2Y9Pfkhe
a9+UwV1uomUskC2MnLSKtcgv0qYh2ik4/y9l6ZyyeLp11tnbU9PLcZ9HBzeoF8GMeZ1x/OytY9Bz
pcWdnrjBRarkf7J3HjmSJOkVPpE33M31NpSHSp2VamOoLGGutb4Nl7wALzAX42fVM8PuAYZAbwlu
hgMMK0VkhNtv/3vve2YNHk9c7DKc7zhmeNZRSwdnCNUw7sVxqumUELN46AVBXFlZXHQLfKCgVznf
lj13TQhoXrVvFwouVKK840LD9ilZ3S+mHikrsqx5SNyYRUX7NFpxRC+9f/Wb8N3k1pbb9WvKQVUw
Rj45WJcZRseXaY3RNnDuUkplP6BgTTdm+imaQjMr4QExxh/FnJAPXbJ2J8HKTz20may+caD+77mZ
31o0A22lIePTgvq1EbiNL6HVMYKH777PSpPcw6n1upPTzuPDVFW3slx0lda2R9u5cxNUx6agUXXM
x2wHYekhIRb7wkhr4KN1E+60rbENe0IQFouXnZOXxo4S0XvG7xg1vvPvqEHtJqVZYwZDtyvSR1TK
jtGB91Scp3fVNNs7FU90Arv1far4pMGVecFsApu19Oe9CpwZDL/pP3AJvLYzbRxy4rGIyB0FyeDe
ujxdtkHveFuTE43KzyWiGuS58thkNHKuTiav9c2asfgJrfKLLCQf+ooMlBkeYz6jp9qnbquTAgFS
t8EbmvXYL3tFUyptVgBQUcTKI97fT5JE13gZ8iOMmVfhOR9BgOZMyd1LvbJOHgdwvj30+JRANv0C
7iVPi/Ihl312dUy67cQQpBRYCXJzRmxcBphGdFiGXK1n82a2GyJufFQ2Y0msT1jehpaFYguKk3qM
QcaRX9g3ya8t2jhY8FlbbLHKtY9qNLP73j61ksQTBYjSlDKyk/w5Rb1+TWoqw43e50ZRiyfVrPdr
QiLOoBvKae8quVKK3kDiX5zwdebxPOBopu/8fZ5GWiC69YNb1dswpcGJK8u+zNOnkSf0xu0AAoU+
M1MfQswxKYFDfHYIDDRhsg1zii4nmrtaJ0z3hS6s6HUUyKydO9XGwz400q911V+RktlEGVTPUHe6
8akSmUIwUn0VclnR0FnqEoHC8leYcWIHGkyLH4E4oYbVBlBr4Vq+eRpj69VnmnF/1hpvS8fljv2e
Acbo3uyeuMq27xU4XKi4vcbjup58C/v0SrzPn2Y/clt1DWMTElHz0+lGOr7U9yzMD4khmJMm5pC4
/lk3/m3a4pGm4Y0zcAbLxPNGM4if+olAKt3NkaATZxYmzEvX+DKxKXX7Ymd2R8ob1mMJ2HhWyZtR
AQkuNS64hBvMKqK7GyEJc3P4rjRaONCQYRrD3IiOye/1CIDY1yjiVkOJa40ntjSouIRYHLe1EQ2j
2Nf+BIAS6hcoLE5zUar6JogJR1h0BMLZpiSBuEJEgdrgAkjONCq50dDkUeOTa5CVGqeMC59HTgzm
GdCyERNMhbzcaAQz52e1mZcW0phxX1AJeSpKMxqr3scNAMI5Hh6rhUhFAks4eU2anhaQAQePyp0f
a0yzJ4wFEyY02eN5a/ZgItxLV5QgTol42F1/VN88iNLYEDjwNGTa4bpOawgLCY969wJkLSP2BIaA
ZMJGBuKp1MDqlocZqybajZJLOFhHLDv4N0YOENZArEgtnz31VzH3bzA8IzrXXocaOvarCynbHgib
eIoCFZMBPCm9j9Voy12rlr1PaCUmM4K7a+NlzzUUborl8ElZz54lItaKLwJaN7VQpMpuWgwCDLoM
k0eKhi9mWfyYIH0nLPaWgQ6L3n+bdJKF5sWbKgxoUNwqSOG9RoYHo/1mtkmU19bHgA0A2tiGEq3I
X41vXbnLPckuGQa5D4vcgUlu2ksDfjK4tIauMBm+l1MD5CmdeJZ7wJaXb74GnGccmKVmH6wr8PPC
uMSw0Ef2oswsD2bgvtddc/TX8FvfAk93y/qzly+1NmYZ2bBPcGo12rJVa/MW7ZUwzPBzFdrYhZAf
bBikjA1BU+38wgFW6GJvYrUh9N7x1cIlVmFngseKcSwLnZsV7BxQeTr0BJ/z+ielhDbZBUxnPbGM
uUj8qKKR+1BYIUsr56NPR7GJYz/ZWW57cLUzYtSGtkZb2wY8bgVetxrPm/DKxyKcbw1thpP0ZUJz
r6BeGoDogvjnoK1zCg9d8MtM5+Pp8sPkzDGV///u4++cBOCOLAr+vYc1Wv72X61xAzCuNJ6quq3+
ZQPi/P4F/pm4C7kwO2ANWFdgJ/2njkzizhE+FtIgDEKBcZXdyD9WIMFv6MqU4iFn/64V/1NGJsAX
ui4WV9N2f1+O/AVMgq0XHH9SkQWCdCgElD6YDG7wLwuQ0Qnq2R+ndpv6xsGvSB5XdWSGBrxveZAs
C80immOXpyM1dpZk8YmRaIaW3S47OT4E9Ai43Iq4pYKn9NidOgcW9Qd34uZXVSfHI5o620c6ubYB
8keBAsZVcKjk8Q9/gPvff+I/UTR/rWr+9JsgrrPJCSyboCL0ZAzAf1zlDMoVbmw2ra5m5aJT2M+9
cW7rsH2p+KD2XOkzYwJP2y8fWcygMRLcGcOjabqXenVwzDl7s8snACg1LMjAO6ZrA1aWQOC+13mg
dX2jd/l7r3NCBucjniu662HbUVDJx45Qkb5S0L6K/8j8BvUaX1dKJ711N435t5JQUle6p5qQknAp
Q7bdE8xKauWIMYUkHiO7OZoJDN1gFTC7l3TLAhlJSpoPtTTD00JdlyHR4YRwvnW6bmuozWHXEKJi
TfBeZLpKIEAFWReK5gAJgQ0kr2e1tNWXBMFLgf+IYvWNFwfNue6r51TYDvdXAeFnXaGG1mOxC7OY
rbFtg5C05wPqFHogdUZ7t7M+DSjlqerBU5dR80v7p0ohyaZiHwuZbsarJWV1tNHlBn4C20sfu6k4
Te3w1bX3bj4+1ZMZwYRYEFbn76vn3/sjuw3C+mAv4GdsQqVu+J2eCkEqcCCQOa8eYaEWHW722yqy
V38lpyz6K8HjwKcfNqfsfDuP9qX0mukSO0Ao8llFeUcP6Rrw/52v+PDSJTtZDKAxtI4s9s5dmh6a
0f3h+sNTkDDXUVywT5eK6F3tXURgzNsk5RqlZPLeE3K0jILmwzKkGW56owvgG47XnaSUe+f3S7ad
3MtgmlD5vR/WwrkccBPJlLypqhQKd68uYTmfOrXQO948uIaFAEPx9DSC/rZCbKHCDu5550LEHq4c
NE+dWQcbN7/JZHxXc8bmi32Z/ZyaAl6+cV02PqQLQA4VZki8pjAf3pZ5uqUp7svUewOrSpSdZk32
9N0y5qVVfgjzfIub5HHIZLKr4/qM1LMcxJR96RirzsPMCGjlD5MmfTTLNwYr69z5ztFd+/qQNtyP
pAy5GVPU6L+uBMohUWxXnTDvDbM81OlHTvR8asmgM8KkeXlvG6l3C7PyaPZWlFBCZpNdX3WIvdBx
dnY16d7UEfcUr+7GIvU+yAVDNjn4iTx8U00E4wOa3txhW4n80SM5H+sIvZ+5Lwj4xSZzOlo72zdM
i0wHVsyCZ/0oJjqYOUhHtWT3WX7y62Ov4/pAbQ0d38cU+ubpQP/kqVeJG1HK2DrVKCobcxyIwCoH
1U8TATQawMQnuwNzYZ+xE2xM+90CIpBrmoDnt09W3Hg7oo1fujlH6hzQNurW+MquoqagI34XTBX+
ELZ0EXhcBdghx7xvgvrXe9ohRDrPcmMXJTtIrgiMPayr5jgEuOJ0r600xg1lo+DRM8Umuc2zgwqG
txC6KTYBg8tlUt6jA9IaUz4NZnJqOpuOBVPm2NtNxseYVVkx4x+w8h4nr8PVxR/cMPJkvzN8msDz
A4xr9axUr11DKkonJ8NXPD5UyaoeJmt+DqaHKtXxa97ShyJmTLOpkTt6eXKdGrM8wuNYLqKZA4Kn
dTR2qnip1A+D7dh5SPLN0LAls6ay2fOl141VT7Su0fVRB2G8H2tqvZsJ6zFtpkj2fL2NGQzNMVjy
09yigLdLfAqUOPhyYP9Ih0UtVqQ/lifkINF3xG3fiY90kXf5VD015bd+zK6NSF/qnD6Ezgcl6zj8
SblHwPkRfCbE2O8835eEUTna2rm5kylCYNMt6y3eYmy2jRSXfk2Q9QerONE8F9npzK1xVjRKT9/T
yX/xDbr7QKkNmaCCtNQasmWQLmiDkCl+mi9zVT/DKQOX2s7uOZfpNvQoy16XvD7VXFaMKTZYl8fp
Abk8s23jVJcvrpy/IMt+sQfwWiFeDEvZ4aOqLVrABTyayePmJXn4MhMYN0PbbvIUgVP55GOVkLjl
veRWUurHaQ2DwVpzf5uqgo1eS7jYXeWWlSmWLpFehFWom4Kz9OiklBOmo79eFcHejWObxj6RGWnP
KmGn48zXGkP5Hirwsok7o7vxS9zDJkAljF3TW6GJbrC/YOeM97MJn83qOhoL7eXL1MJ7l03/JOwf
Xsv9Ph1iYsSdSo+dJENR+ssud4wXyCdY1XwCum24jekTqLr0BpV5dOeXWfLcUbpMlKUUZabs90sq
rlt+snLvOQmlDsOhDY3dYln71jH3S51ty4Vkw6Hp3vyiOU7kWPWhTA3AceSHlkm1t7g1TN0YJQH4
Jv5hjE4deESvi4HEeXggtn7RoXY5h/sk+Q6nOpKTwx+N49N499VVzh2On0vSPztgiSaWqt0K6nhk
F8PGVrXNLsnEAdL+fly/G/PPsaXRh1vhKKPEOZO+ZsXRYFjeriMI6FweiVucESHIJG8GE15bWhz1
GJVVJjAbjsaKj0G/3BSreqS3iZaAF2Io+8wrI0wYDAnEHh7t4Sd7K5qE9iPrL1qB34aK9/pCSwSt
T10Bca4ltl9G1tBvE8Pk419t9KhH7+wGI/gOrvOOJ3TDPjxRe6v0zx09k4SwPtrcPDYGoAXr1fCD
l0556XHggpUsrJDMOXKc5iR4Kggy3+jvXGgdJV+xU0YEa/aZVbPzkdyc/cjp5TE2VTTTYzLC1ylB
OXTlsE+7n5S5btVq7xa32TksAcyR2A/ncAlsMPEKoELXhld59R0e0euuVNmOVc3GR/vOnZiTot53
qbcLV/mg4gwgIWNBYzJMVVtfDUdU9rN1TKBGZ6I4QG3ZpaN8tgPS08PkbUeVg/ibmTOqedgtKAZG
GtCMGS9wiCsvqmN6c/OG0LI1ufeuYtZ1QyPKVebsppQzZBS7RQxYoYo7pkbC6hPvdnp9KZxpXIhB
iASbUQKTTvqJpaV18Rt+73XIbwkLbJqx9/er6Z36wcDln4Zc9ILllSfDxcyBjkHOoh++/DpTI2oz
Bs6Nj4BDCVHgd8cquNr6Kmp23de1TmYanOyvispLfl5jb0E6mpmWlt6babhNX333Fe/SF3w511ll
89lm7aZG6N6pQmUPG0p/hYutwPXjTxFn0VTmij/k8IWNqFGDIrArdc+EtPJB4qmPkGGCqyYXsBAI
xzGQMxInkWPB76Owojnk7pieMY48xrCYN6tFVn3Mqy9dWmPXESj3A56PFjvAjgliY1ZGGHXgHMZh
PuX+W8r50iSKbhdeQh411LWyXI3TuDgxM7OpiWO47FgV0rGlajhYGjqM30KQIKhEZPLdfg4wXzGn
uz3VZ8sUSRRS+i1xQHjVskfweaDFHmdSMu3YpL13Ts5oJu2fZg5DSmklaA7VplxWdYIsH+7E7arj
6qhh32IdYJc6yk5vPXOq5XB0EHPHZfJqk3uvs/ucFHyGdgHbDNS6A16tIymfkZi3dHR+mClNUnYM
4rM8dv7y3NrpWz3a63l1S3sDCTy7k9QWu5IxNySdH5LSh+BBXB9cQOyFEy6k8mrqSH8/JHAZBxbH
fQOEYGUXvGNSoUgOGgCSX0IAIkLkNrazBgbY1qHRAIEBkoDs4F5UaX0/S/c4Vx+QJamP9pGpXYyG
ucYRtCxflvqQ5QhJvQYWuIbzPPI9GSzKd19DDXroBn/dXHGTfGu5Z//s/+9VGvohXMR/v2T4+Jr/
KSWL31x3Y/Bv/rlXsH1bwxTZXXmhrQ3if3dWeL/ZtFwQhzXhkPh/isn6v5GTgwziCFeEIHb4cv+w
Vni/8fV90/RcCEFgG8VfsVYQ0/3XzYIDxcf2SPi5GDzYfvz5Pm7Wih0afClsV1z5hPC/oAREyaTO
lT02+2KZxT6ksLYXF7JR6Nh19V7MKHaSU1033AobsM+srBMEf0HnmFYuKcTtpGFtsHWcpzJrN5KE
EtIU1NfA/gEz9Uure3Vtm4Zdve1VnXVfUr0bDnTwVuMHrqVzkp3yNKA1phNP3BPcreszv5e6x7fV
jb6ttiv0FYp47l7FHH8MMRUBxezDrvvVCKy7gf05+Wwz+PtTdaNKuoQ6LzsExn3WskeMQb3mo6AO
afV1izi/bsNadjNRR1ysd0nM8ymjWF6zGPPj4HqPYdXXwFSJbNmKXmOZGdDDsBiIYLovSkhh7EvF
iV72ehdTjDxTkCyRca9OQ2dy6dPWQYcypdJxlCTuG7ROJswKtl5S44TNY1rpsjHGskHn4Bzy2Ves
r92GrYdDabOx2vcrJGF+qfmr7UrUv2bZDMt649YB/2h8i5Gt9zOPww243R1Ph0LhyQPL396Sigqw
X6qoyOxnFEw0+NiLt7FgpUkJcz+09W6NuZpkJcJ3eA1L9NjVkICZ5o9JpE9rh55gWOGPfkiRBGmF
oiKISzvdgKRR92VmUl7FbwCIjCTs2Ax6pUp7ZZ56d0OdAVnq0jwahJ1HIFFokipjjBUhovIy4Aho
tTRQ20xnK+dKSiNQZPdUNLIU2HYBlzPAtpmFTXqOA+SsujsMeffCHbraUhGX3I8lYBaV78uWE6hp
WP4Q4joUNrsVM4nDg7BpNZvSqHHxlxtZ+yNmDSbzybwmqn4vuDWhbQRnBA8De114lHKhtGoVP0R+
S3sCpUH5jTFVyzZx+NqTo17zdnxdgbDQw+zv2gU8bidnHKZdJBT3VDYWbLcdIh5eUWJIhBgd0P01
C4r17KVD8mLFL02shkiM99bUqa/zcL9wb9x5DpP4ksc25dtAj1iY8/ckpKFxSDFcJFMZHqMWbgKV
pXRSUiqpIUopNCXhTHwG4St5GrTk2KFzNOhLWTWE6Zct2ofLNGpAUzWl4iZk6p77+kfi9k9YrDWc
mUY6A83vIGsTxif8pK4w9qZk60hpuWetXBitvhc4p+R+/YWMgh2lRiBShcMgaQ45YCkIU7hYxdxw
nOkpvWE9ozap5lElSzrzwUcXGagjnTZjI7pLtavGmjulV9wna69op1gZTdn+DUCvFuBXgaZgJRPG
oUKTsco6ZvTH/LkfK1Z8U3PKkESUAU9L2gu3TjuZD2Y3ncpVupsYUNjW0SQuoZlckwFbufTdH/Tm
YfEigf7Y1AiWdu6pbW0jBU6qnzcxGddtObBgovXrw1pH9zE3xbaz8dcTnN2ksXqNNTMMywdR6oIZ
oQ7ztwmwWGODtS7IEzsgx0TCH7KrSASuOo3aOrgY0C4OhBySKCjbz6mTJvmIgLmzaz8tTTYz+HN6
mnUWAD0T+ejeIvcAJRcs1jQZLXRf6Tw7W3gcBBfyNbZ0Cxe0cYkiBaPo2xTH5qFK5At37suo+WtM
rxe06uelTY2DGgegRO1yC0MBVdsq22u72lfHH0e0Ivsp47fdOTO0RdwG3tEoqosVt0hljIKS5ZuX
xO9IRDX9X9NHvibJdsgwUQEoYveWbIXZPDjq1lQBzXdz+DB6UAHySSRRggbstLaChBamtOz0US1f
8BNhTk507dyY32UQiojYDtS87tYkc+7rPviswGSnFD2xXABL6rV4zBbSlpu0MCJZl1mE8MljqBFb
sKbInNVzi0AJ8priPdztM4qfyVNuUc+04eb7xVLOFhszH06rjarQuncG4ttK0d6Dqsve16sfaht3
nGIIzA32q9jI69vKJGgNkqDZJKr8cH2uxwl8VqKmXGu55FjqZuzT01Ivb641fO2y2eXEi8+oz1+7
ZnHOVZs8839POPjn9zL+GTZdustzn06UAHpbRw4/CHknBaSb1/zdx+NTORnSsMkuckEjhkCJ/44X
vp3wzfY1IhKK5z6zyaTT6QvgN0GQSjH6WS6M9/gQIGXFcXlsydrrxddPYWd8iuTyLvIb/AFq467c
SUXwsbhmwqC88635e8/Da56meOvYwU+WMu8yIPvsYBRwbQIw8cpRF5zjLjwutvGYzwu6rS2rbZNO
u3LkEl5RS68S+ukn3VTfdiCVuUdAU0+nB1v32RvrsB+SGA+AxxxBPPyvD6X/B3OTf58uUaD+/UT6
tH79rHJcv/yXvvjbf7TG5kf7Q/3R/fs/X+b3IZXqNeaYX7QU1wsCRsJ/DKnCokFbsymZUZk5gUf+
UfxiPNWMStdGQCbi+D9Dqv8bpmAgLyaaFfZf96/5f33G3T/LXyDC+T7kMT2hfxi+0x9Fo8axpDUM
k7MtivbJIL6Ui/C8eALdFcVg5xaItmRT7joy4TwR+Y8pR4KnlYst5vSdhVu99wp5I00S5FM3HYqB
y7lMjXxXtexymnUrKcDaFyWUh2YmT5P1tFBK9kau2CLwLvtMJDPhy3IPiu+BZf0Tnb1Q5qoUnwae
AaxA93FTfMmm0DpY63QK4OcHtXmd19DZzPpAGbPumBcjfoUaZURdUse94Zn93PklJ23yIfg+G7mt
pY97MC6MQ1HLY5F56a4berqOk+Tqjmya3e8FPi4iCcX3btGtEP76BA6U/Yx/SDEZt970DYJhvM+z
6nkNGCO9TH62k/85B1y28Vd+mUoQlz0eF+Xlu8mb/MMcAqIYpCJFL2IDusnFbToozFZ8DANwy7Dw
0pOfeYDJzarbxivj+4LhBH+zOK4ug/maNAgY3ERrkm46QFJsWgJ5djuShFpwHbUFO5bYvgY1xZYO
kYt9x3Q61+N9r9rbtq3dbUr+Yj/hBsEuF8I1pH+DPvFN4lKUGrjOg5WFFnpZq60pUUnV78bA4oEc
sQbwNeAIClYfVao+BrSpfTlNKDRsfuKO485fxndRhp+Kjc1kb8omJp4hmzdnYETovOmBpce49VtM
oQXOw1lway4n2tNQeJGpZvOiMK2Rb8Lk0WfuwDfkHVGmI0QH6oDX+DHJMRvZ4IIZy1dBViR9Synx
MBP14tjzEUvYHTLAMR8vNtJdjF+orRCG6vMUPwpJD1aFqbss+Huz5GudiNcdPUI+2stdiLHBzncE
2axuZsiy914O13h2jzcnJwtYfXjmYVnlqYMu3xjUcQ645nA8dd6TmNebJg6oix1+egPla+oxz+gE
CR2P6gorOa0TtaTVOTBpj/cqtt8BaTrPA2yiwucinQ7hjFXO7nzAOuAFZ8rQBBUVVUa5nY3N3Ci1
LUvk28AIP5uB8j9LnlIx33H1uxdiw6dybzL1mMznzdpfwll89E0B7gR05EDWL1f+BQXjZziHRNqK
fTMPlzkoHkqGAKPOz+OkkQ4dCPtwt4b9PdM2W/bH2jfemsG+4ybwQ1XereuXF+UH955cUIey4sVb
FXmqm9AeT8KWzJhxZJj0tNYXG4M4+vRVdemyqWsXKr653rlaL+4b+c0J1yPeYVbV7SVL1QmiDJ7o
uTsoZ+OYw2UsisfGbC6uwuGClPm1qPxXy4kfKDAGJEMrbjoda2co6Rwfl80SsMr1drmPFSRep0td
qguJ8C6jPdqKfIFYL6sgKmydPHRAmAojsJj0NHacJFBswNEolHZymigYTukcZFJ4e7Lvu5LZjikZ
5TjNUzpbpvRYzdljceMRUt0t/nJ1pkebc7vwmYv9qscL5n9JlWWDaapg3OY8baoERTureRu1hfFp
Jsb3CdDtxqsrbDA88lbv+0DPsarmazyxex/tkWVgcZ1KlFNTYUMU6h2h6Myl9GPmxa+QNu1aDPsl
Xw5xTo9t0//wx+C0kgYbe+eQ8l2bWH6OYfFzNYkA+IKJwuBHdpsFhxW03sfSon8nEPLJqPpL3fdg
7A3rxcsuYEy45lrBjdcZvFY9y2DpyaioQ7BCyUOe+d+Kpb21KAooLFQhjzF0rJx30+JuO4QnVnWF
V7BcHYAKgWCh6Htvl33E9fXeCjQrNIGdFBuoYK/KVeMmNqejEdQuEJT0aDj2TWb8WPO3IH7MbK4g
wn8lLsrliV2hsVZYCQVK4piwoS/N4EnU4RdztB/i0JU3jUBmC4aX2VPXxbsvxvqq4jHZJ16enXM3
mteCp29QvKzYstjili1/dLbXZbEr2GPGVlttbbjk5lJHgc3lMWQ1mhkvI7vTMWqW+j4oFPUwlS2O
PbJ94pg/wwEdtm3c1zYPfRxR7M+JkW5YLrBkx7SwC+a3YaAHJ4Db2uqrJFN8uVfcUreIuUyIZX0c
LJRlteJX8Av28+niUEykXjqLMTsAklU1XtTxXvPAyXL7HwHzru5pna2TSIYO9om/DVZ9FNjNrVFD
ZakNtK88eWVnfMSmwBWwmx7rYjisrRJY3Qz3Gqd5fWx9843RsdrEAQ/vlpXDjEE8NngQ4aPPzWY+
sI1aU4pOU6sxdoaQb45uIWRLtXdy+dJTT4hD4pV4HFmCPrthH7C3eFRl4OK3dZAGdHmyewqHb7CS
N6VuP5zqOotiqjVy3Yw45HyIe7t/jJUuf/ZwEXCFSfXDfZhjipHw2mPgPY0WERFM/N1W+gh1eK4N
pGXjHIRfLd3U2FKoLNHuy8we79gUgMGh1THU/Y5cyfc11vdzHfsBEPdy14WleZ5NJIe4pB9ybCgz
GfPnWhI8IorCBxqhsNe9khVspBCV0SReuVM23ZNiJJQpqaN0dC/lEpo3TaMofjcyAjoZQB8sL4GH
raVAmciLT6lbLsHEztsZfX83EIs3qh94izAtU41prfUFkg0FC8VLSXUmhOozO09160xnk5TsrtUt
m71J3yYuyYJCVHUYMxqkpY/TsRBtSadEGG4ybPkLPZyURG6DitQB0aFRd64klzG8yDyBNJxPwb4y
S25nKiUSzFDmuqba4ag4BQm/HzNDdrZ7rPfz3jbHS0YqbNAdozmyka1bR7OE/lGIw88FhaSqoJk0
o6K0C5Bmp8b/irX4KgVZLgykRF50s6nd1S+iBUS3uv2jRflppVtQ1+ZzCa2nSt96QoeeVHfWMGYc
PxSozrpJ1dKdqnHWfoQphuS0HactT9jbWDewNog1sJiHS0I5q3MaU5payQdIcg3D46hbXENd5zpb
atul+OrjsP+Mjd67VF3x3kAWMymDdXL7fsQCQMcpSyvaYi3dG8s88pBSIjv4Q71pqZZNqZgtddcs
f/uU00C9k/elM3W1XjvCQZaPYBc2B98b4quWqTeWtT6pgaVBJXHn0Am20c7mcnTPkuJboRtwISHX
z24z0PCrm1AS8rS35sLMEd54Oo/OL0qsA6fJrLPqFqPjnoA+2dH4CeRKdhT00hNvZz/DNKsT72vo
vWPzGSn3Ig0f6lw8Cveu1kn5SmfmK52eT5Ez8GYixulkfWJ5xd7pWmufNuy8EsrCVFStcbZzGlSa
ZPROk53RcRVycqa/0vttQGZrjCnbItkPuBJi1JS2oLl7iE/5Y6I5AFS1MUlxpXlIBg8nkOaU2w7k
gBqEgJc2427UVAE6D8Y7F9BADXAgWTIkLeHsysBYd62mEmT5l8HmEuAzwpSaWyCa9DFMZzLLJWHe
28UFhFY4EgEr7Q9umI1sWRweU5qHMI7O0W4FPcualYC+yOdU8xNaTVKgCcjn+QxdgUOteeIsv7UA
L4QxFXUr+XJeDXMrp1Xu5FqYR4Xl2mHNAQ+vGxEGsWgAdcg13aEVvMkrTXwINPuBfNjF0zQIpbkQ
vSZEBLIgOzXLfGO7EGq6EJJEppkSJun5roEywRam35D50UmZdYrcKQoeJjUjm5F/Cbj1kwz0eDhR
X7/AkHf9ND93Jh1GFoCLUZMucLDcdd78YjVudQ3TMj/Qn8QxkzA+MU5JgBkxKQ2CFjA0GC6ZAPKH
BLhGCGTDr6FtsPxGkV9SetOW1j8FS9KTXYfP4QPqCLAr8jkYj91Au3CZKJwL0n82ljjczJr0Yang
mYXJNgMBIkCBrC1MkKwlZ5wZwxsukFeTjUxUEOMxShwMCWantQ55tec6juK1fQmSV17FFhc5b9cE
IEmjySQWsvM+oS5p32tuiem9LCQddkbTv1qabNJDsYiChWGuq6yfFvgTV3NQiBuMx6R/ZaO1a6bg
1SYp6CbqfjLAHNagJ4X3YM3uz/9fifxemOYBk/3fNiKHH+nf/rP94wIE/tTv/+jvIl3wGzQqpDgP
q9avLPM/9h8WDl+t3oWm46DqBeafIFIkkk2MufzvAKj+LNIx54Ss/ViAAK9wnL8i0rlC7zf+bJol
SY3PwSK5Yzm2w/7nj/uPbHbwU4YrpIE8xcnvxS9kKsyzU9C/gKWUIEghMIkifBvASiPbCl+8smV6
bhJ/N+XEvDLJBEc8Y8WgNXHQntOeqA+fzf3Yo0ibPc/UcAoeWXNWG6/juZ7FwEa5NeD2c1od+vza
80HZqir+KNS63Bqd/93QuWJhMHUVIsjf8lMbxuXOMN35OpMQToP8q5l+s3KPjeeKzaAJVsy+1fQQ
sE0gxfJmqvoxWSNVstk2cBZAs8QVP2S7YF3PdgK7oHeulrH4p2xmFKBcKid4kySFigwbYSMJWCjD
P7iLtb0QJA8GER3rmWvnRuqgj6EjP/aKwx/QADclHQiSOhrk6ZCQb4TYSuv8KTdZ/sg2OOFme2ch
9mEE7mdXTzAOe9Yiy4/VjtddYaXYYEowfokFFtUiRGWK/QLa4WIDM9yxMX5rUqZzZ8xJMrI5X1wS
gSWB6BZHSeojiGYNO4NmPFsW99ls5BIjQYlaKdefeKge6za7GMM6H60C5j8+DyQrZ0LbauydmY/W
CfjnfbXEL403v2VtSjnGPJPeSrfdkliczsZbL32BDor8atnwFiwXHIoT1uPWCYb/Zu88litJrmz7
Q+1lITzU9GqBC3GhcxIGJJChtfT4mzfs7+CPveXVZaxqNrvNOKdxQFoxEwVchDi+z95rn6ig6rZJ
HuCwrkzMt8F8SDT01Ha67rjU8XPQT5cefEauTPfZ8kq5ilvfuR/8+OzUUYgZK3iX8xgeosqgi67E
l1V4Q0PUjjCVHWfPJhjJNCkOQB2Mo6jLre0i5S/km7H35Cdqyx8Zrx6NchIH2egTpCBJEQX5TVV1
GVI6sWFBWWtrciqvpHeK+vDWySHweBKs8Ch5PHJBbFPOnbjFwGR2saspRWAy++a46Ao3U5e5YZcF
+Oq3ck3W/YGm+x++folQtFkfbV0HF9ALp3RBXN9yqQs3ZfWn6+NUZX3RqP5Qm1xyfi6vGL7h7jJR
xmEYooIty7qij27oCey1juFvRRPekmvF5kkdDgeWectn9jDoYruChrt5yq4LjXdJyzjs0YEX2v25
yr1oJ91xmwbjQ5bwEkYG+bXgGA91kR7IyXDbTxkeI8pFhrrZjGNwl0oVnZTNl6mt05Qv9n5kuCBU
m+KgpLUPdIlBNR0zOD/IqyVhP+29sYM/TN+fMCj+w6ULuJUqQKHRBMpb7hQtgSoY2MnwpjrONAja
2mAsNSShcFi8K1ExOTe7oac6wvaoIGydhqMnOto2eWCNEmIKy5hCEAd/ry+kx9CSHh0iNBv6i7RP
jqFuwc9pC+a9/u4PXJ66oYsVdSBGRgp7AqoEQrkjrJbb8Fz6JDqU9W0fdzZ7D/O1YWDA8dODC6S9
PqGLMRLpvaKbUcFKXUGQZoatOLu4hf3d6yrHWJc6+jNxZuv3okdyOWEnf9Ag6W4rOujWTPC3o5ur
NRhWhvCQ1nkPG1dPh2SuyyRtXStpyOBJsVPaNLpy0jTf+8FR+6qf8ek1F2sEOtAymePDmYJVwNwc
FNzmiTOwBsaoLut3VQVAWjELVaOJ59krbktMQ17ODYFxftuz5pmLrmM1jvnWT0W3tsucYr0SY7BB
i9/sNMZ5HBuWu3l+u1AQs+NReJ+35VfcmqwXq5NQ1T1ksXwd1a19mzbGsLe62dtKoFHMx5CuCeOy
Hjd/0TCsNmTkiRMGXMWOxE1btePdEqIIM3exUDD3oL+mzay0B7bFDmGGBFTz3v7Mu+UmK0gjwCF4
XNpvZXGcjXr36FUhHwPSxqow6m1C/eJ+qgBDLWpe1wkH/tp0LnWsxg0huOalGuV7Pj1G5L13dgRn
yqXXsbXzI+dLVlLsjKMoYDzjwp9I2FM+w6+VFxfPSzdAFgPA5bBOtXw/WmczF27aD/ljvNCoTKXW
XorhYQGuvB95ZqVheRmHVh2xvAIhWKwLYuK3mPLXqY6bOyui04YS3reOPsKE3Opa5RmgnfnV0YNv
1qU7NqTImzWmyGTE0Yo1f9zwI95Z7NPJLABUoJjtUtsWwdO+2UnnLZq9Hkxy85SQg47E/NLSQxNY
Qp5Nhz42fmuvZguqd2rP2F2WkoWkkznJUwLRDr84encqnwbjE061sa3zNtoa008js7jzw/oFPyCr
3bp8E61/cGIEFTy3AYoRx4Hpj4txUB/2MF/S3jg5hC9Wac5DAnFwWaPXdOt2GobbOA8oex5vAyHw
zJUT4X5FYAiJFEsrjgJKmW1Zfy8F+COB9ZEjAw7YxlXXfkBubG2H7BpPf4llnSh2caxrvvWxZZVX
OFA2EILPiOw8YzQu3Q0Uf97k7WtGbguylxRmKHgMGn32bISc8I3BQfidAKc3mbkyTKO7V/OL4eKX
MDKYF76gWrSrXsoZgEBWhsa6sZ+NarnWfgETO4N6QD3UsHISdXYmiwBTl0LXpaunay/4E7x/bxh1
ru6P1eD/Gaw7fI/f3V/H6T//0h/7ROM3DzyH6TNMOy6TK1/uD9Nb8JvDHo8VnkHL8V+GaR+YUIDk
7ro40Txm7r8uE6WF7sp632Bsp5T4XxmmXakTZv9tmOaNbEJkRYTV/+X8wzBdxgYL74wOuKIlDqVc
Gjwt4xB38y7JrXHbuUmDCo+bypsfZ9GGawqDb5owL45WesRLsPPz+S6bg+HVbp2bXMIqyF1jOMRW
hBSoI7+ZYeQ4TORnnEU3S5PcLRl+8zxOvkfsUtDk4MGEQXU7jMV0WqZ6C8FsjRUK0/6wZKt2cX5a
bfO4TO1TV+X3PFtW0AI+89h4iWtksdYYX0Ryky91dAoyExtrVW/yoOrwOvNgDKoWhHZvPiEFP3HU
PQlL8gxYypunvGj27mie0nI+J5OOjIwfSlZHsznFk/XAS+kRX0/mVC8GcxYj/gOJoq+xDG590QJo
iF+M5DU2k4fYxCHT9r/ojtwT5njG6IwbSax9u/qcY/Tm2DV/mlX87NTDtAql9+pLpIl4eZcyvmXT
9CmXYxv7yD6l8ZV21WvVqHscfXPpvnEVYMI3bjNRbKeJnuEu6JqzzKNn0+qyo9ct57Csbvj3PfpN
/8Zo/p7mCJiIe6Z3l1dyb0f2FTvPBwasozf3BsdqcRstGAsjQIOT8a7i9dy2CHwC5lFVPnb1l1XH
T32uSCsH5kMbGz/c2NWh8pbTTTzSjglxYF1KdRdFi8EEA8InpEU9o029jq0706a2qwsnzctnkQJx
nq0HKZEIGsXW1MXsDg3tlChvqfmLd70ub0dgOha6zt1wIPHiLCMt0UJc4UEahkSkKoarvaUL4Vua
4R1dEe/7YAkqXRsf6hC1RZO8oSvlf6cXRnV4W0zvpS6dN3X9/NQm71MzHBtdTK/IsjdTaR+Ir+mo
xiufcfCYQQCxda19DexO6aL7KC5/coQLEV37aLv4+86fsCSV2B+RO+ZO3JU9RpWEKWmDy+ZqxGhM
cq7uXQ88RkJ8pXQR6DjSlW23H4MQsgnkuu0Y4cwf5v6QlpznLDZchWFdW6vonp3Chft2P7Caq4hn
DwbWTLU0lBHm5UczYikEAgVxvRcHoFeCngqmFzUvt/jlXWgnxzwJJ/gVcbdTbnuJI/CdjoF66egz
q0MjIPC5id+y2RAaHC9GgZco9QDllTOp/JmJU8+SvWrHnZPsut4Kb6yQdopFVmdSU9W6jRdUno4Y
WGJiWkQw37b2wok3q/bpwgdkVuLbi9H+CdbTtEeGa10aKKtE+K115CC2x3P3aTcz42W5JdB2ZEY7
VYP/OXn5AKynvq191vl5QpiwdIAScIQmaAmqeSFEUjO6sSveDnywJMS6rTCn7WSkT6OXBDuXo2sX
tges6HAdR84dMP3ErklRa5PqPo0TrENuyjeXjj94KbfbyH41R6VAKGUUoJf9pzUQXathGLm4gTfi
Y2lYv1kJVc6Sn5dPFippMW4tE0tlCOX14LjDzzxrt57D6SmFocu4K69u7DyhlezBxqm1YVsWzolf
aa9ee/JWkAQm2FSAD0njwtWF46gwcyJax3BJdj2LkGSZwr1j5a9evZyLDIOTMq5T5SAJzIQhYLus
4hHro6TXb6zT17aMf45Rk/MkT0l4Kk7DESQDQmocO5KChGN9j1Ps3lJfhGIjhArzNYVzuikQBhIG
i01dwEGUBXtOWsPnh7qA0M9q7WuYs/EsxxkJvLK7w+Tvs7CYb37FSdNudLUGhBW2EHoNnuJXHnrZ
rSdD8rswqo0d19XOzIsflWMdfJE8kQegGGahy3DBhNElBYZN6CxxV7/zwrG2oTE8EmGbyYnuE3ua
N03cphs/WfgUK4wOZTR5KJHRpkqQWFTP3Io4/m4PN/2SmjvHYRrFZBgfarvbqLg/t5W8epI1VFLj
6xL9e0E7vSAcNQ3xXW9jrgyk2vMObNeuxc45sphN/R7fhEwluaZ048yYGXIzVhupfRfW720tEiBF
NihQeEmHA80JsY5waUsE1W7hIi99E8RrR7GFhK3TNeA9GtyYBxn0PzrPbDmM2+fGBZs2KAtORGld
hQVnzW2LQxybd12SPiksj8dKlGhBfujv/N7/Eerxjm5MfpoYoqZ8K6r+LgkQXYl0ORgTWC0mc3RI
Q1/cJUlzu2TFniIhdwrnXeo0BI8k/TCuRjFZovjy3eGS9XeGi4PazvJNKfJmXQ/Ll5PF6R1YOS6x
TlZ3spquhohs8pglsahovNQJo6QVcxyN4gA3UZ490k0BEYx/wihKrhZmFxx1tAWRcquk413uuO7a
mnv4u4ZcOTMZlyWs9qSFySuVamfMkp/jMwjs8Z4ioctEXe12NAgotwO0K58Cibzu4E4kajeW6QcH
p55+FPPO94DCGq3xAafGp5knrzYZx6PS5kq2XTmQhixuCfJZR5cMJgcEBgkD/hGrH+OxZi4ntEc+
mqTXSz2y8FiKjomZMK4tJgJJTA1BxyaVB/ePwmmbm2gxDzxq7kvpHMVUsl9l7JcCs4cVn4EZrU0L
jLKDFr5n4zz1y50pw1fF8LQ2C/kd+JRk5rn85SSDue9D+aNp9TEyOndCfHS1wgnkRJRDAbtfQi45
QRsNnLLkwEkEbA6gcG4sFgulQ8FSkqQ7/Bcab9aZgGTd+RJO/fPAuTmn6uRQuiVrMv/Ijx3fyson
Z1ZghiRsMxIGh4Hjl9FuQf7hmkAldbA1VREfMBX2W1SOkxqWDxdhwiUecIjC7L7ogGw1rMC3mee7
61KM47aeUnvfL+qXTUx6NXKIHccqXvPGZP1RqS+vuo6Zg4I0XqH/hDurbj+TjHx1k9Al5Yeb0nAK
6nS4eAq34VHhnsIBkwOIrLydCI4mw00RBTtgVP2mHtmMxz6LYxeLT2+wJ2GSevItmAjtyBZ3XnVF
Q/5XHCdr9m+QrWu6UXMH025LiDCnerQyy/sEl/AYjW8kbXEAFf7NvxcNf56M/s9Nw+pv/5n97T//
2dmIv/bH2cj8zQ2kbxmS/zjI+iRu/utsZBm/SZN/aOgWC+svZyPvNwtaho3E7/1upuRE85c0ELwS
D2CexUmLv/QvUEY8zTj5h6ORzVeiNYPEtYVt8x9qva3MT8PaJ47btPXVYtm9mkGeF0mxpmQeOYSM
xtJCajd5YLBP/4qAFUHawvQXez+VycYhDDnA8GRfRyF75qGLdgL1OvZTzDPDDJFsjtYYpsZ115Hf
rIVzaOoJZ7EWzdlZr9l+XsyAL6j65MtEWu1rt0UHZTewJIh2RKHXrhO+RYATVBGdkjp7sBC0IBGN
N2VVPo8EMzdu2dC1odpT24f2AaMJUVEQ2ZYJOKTxxxNg1JjCbzdcu+A9hyI5lAWAVyYaOP4mq9gq
mApqxZcOkGS48+P+xreTR5aQ34GX3tfE0qmpu0Rt+waZhY4BCy96FvRXlOurZdQbx2nvJlLndCmB
dYgTBE2eyH6As2Tpw3UuL64j8ZcZxFYyptL17P9o3Xxh6QsrAhzyZ2IHd16UFZtlBh2XJONxzBSx
b5wCqZadZd7jUklBLpftO4XjkCrIMGFN6YbGXc9hD2mr7a9dhBlRcsghlMKhYjyGHVFo3yYgDz5v
VZH/rWKLx6panE3css2Gu7Aeuus4cZqNJzNcFeZ8RDVWvPZRfetqgDUi7kXfV0zBHCWHkhQCQS8E
63SrXC6aMrkWKljWaXdpyqBeBXboQZHcwpwn+elQ2VABsvboAFj1efjYLGRaa1sSExvkmdkHkU0c
S7+yVvpzdKbuNaDYfb0wpfBgfVDayb6kGwijCFV9eyPChSaofhf3sbUGvPezmhW/52GVhbyBg9C/
ND4GoqD4YcH1MzvAhTZCvYiqcd2XvMSJLuwqB4Oj6wg6Fgo2tywtCHphbMqqswyvEiLs2mPHvceN
tuY5jNZdJRFAYHEJFuvohVyli3orjZptmsKULPUngeKGYhDe4B+csPB13Rqf0rTxwRxMKZ6H9lix
lFxnfmvjeFnwBFI+L82nxk38S6k5LSqe7hbxAzldV+9FL/7AK5epCtbtAAhm9tfBUjEXr2PCdNr4
8+XilKyC7hqY0GRwv0gn/M5sjFsMHo9BQ7mYYMwM35XB96xqqPi0TuhkPIfv2bM2vDSoZwdAkn6U
RaXgYixUuWGYTN30tozJb5GCT2s7xbCQkxUGjBk5cbSKp/5XYLVbN7K53ciDiXo+E+j9hP6LoTfu
AKWZEUhKk0/Tn7eTFdzYLWiAMtlBdfsqdAmNB2C17l18u/TTDD7Rn9KY4Ctyq5qyfopc6JctrTZC
19sIqzsFc3KOgvSHVQz1CckPepcuxQF1c81ahmws7BgXmU6TGXGQzNrTtJwtmnVyGnZaXbUTMZk2
/mGigcemiQcL+CNkGp5NQ3+Y6OpJ6OwhJcQNrsHkvc05bIZV7nOXbiIDapFTwQSwl0ztAHl8NV2Q
rCYuURJapwhoTOFND4XGocfJdGumosATwgWvYKaHsNOJKP0csAMhNET7BLp6rjHruL2vhLLx0mkE
u6czKc0MugR1sz94GtUe0py5amp4k4MGuTNd3Pilf2UtHR8UrHeKVro1ijq5mKVvNsN0NDUY3gue
PJxw/HZxnnS6169co3uZoI4Yc7g6ptju1yw5NqHBCtEA4LGqTQzBZEjhGt8tGlE/RIJ+AxgywgJf
j98+P1QaaU9n+9YaPffkYYBbQcXn/oSAP/UatWnfTdH0E67gjmcDjED+bx40wHlVD0jfdviu0E8W
floX0L7vTndKo/c7DeHvNY4/Y7u1ilIQ/SOw1BZmP5uG6eC6h6iRvxJpTSsHuj87jeoCMy/YxpD/
pa4AGOkCMFlqsjj9cgQlAUrXBVSSO6UAYcnpJsbYnbmHbNmZTTSszZz/ORd7eNtASpSN1lYgCIgL
NlTFJqchbRdeJNnVQlFVstzLOmb7x1tlScKL147t2SvFd1kngPe7ftjNtXUNys4FU+qskj66Hbtv
Vo83SQwoJgrrI4IBv6Mh3CQWsSOffQf7Wg0t8S+DCrqtoSnKSOPcxmNzxwn6SUzpO855DHI8UDMO
Jdni/YjN4s0gpFqMwXbSU7II4ETM8pZZENOdDeEciOmbHJPinLfOj9R0rl3GCcqnIeI8YAvaR339
KaE3ZQGyTo5iz+07PFiVPrH23TkPuBdhaCQkhk3e05m+iEQDYqRNk3VuNWLtIidGER9ualTv/dIc
JCKMbShjG9BqZc+fEwFLG2xqw5kYV+792HKlx/7yShT0i3X/N7TD1SzHO6gaN0nYRis7/mIF/9MU
vOoJzPHrEsNrbkbPvOh0VB/7WkDBJHQcHnR0e25c07iLTO1ML9IXt0NojPzmoUnsh9zyu5OnWFFM
4SL3EDgpyWgddZlKbzv3HbnGXEB3ZTFVhYMNpGiOtwM5M+jY26rHzJpHubcVajtUzgvuVhhjlP8V
4/SqMFNCbC+usk21xkN80hQpSzBpvygDKnTnBi+UQMb7aEqemcT8QzK/DoKRpFn8q3Dt14DGhPmD
Mg9Yb2XO+t6vmrt+WB5VJdpLEnCn0YxhNOVjpNxND075nnMloYT5sozuLVv1Xx61lttyLP0jp6kP
18W4XOu8Bocz4sTR/G2yK+ShGe2tNlf3alEloEis3lPSPWeu2SNXFjg4+3IzJE23R3yt4XP0yzav
NLTGT1+MFELVwDuSUTI55WXzQe3Qz3IZ6TkVEypLlN8ZhpL7MM4uy0SPoicNwbeL8aCW7sWBr7Rl
r7uBJmXcjFgcVnOCDhqmLjkEmjRDkwwtFsDk0DppzfiJxtG67WNUsAMeVfBlGRV26HS+tlNcrxvn
ufOKbJ0zzgW5H+8NpR5dFVan4NtthvyYJbioDbbkVqTrzbbhsA5iUZxNV+CwqE9hSLgnr5/SKODx
ql5ii253bk0ATzFpxPzaBktHPLw7D86yoJ3biGXfrhf6R8Ui+USMfNh5mfxRxBareFhcRyPC1ByZ
0JpnPzgndfCzSgeekzllMA4Nk1M7v1mVty9rZV4T8Zy6lg2ENYNM0/rZrgk/c2v45YWAo+oq+MoL
++hX7UdmN+QoKeM1xzdUjGUrIlj1KgIkbxFFt52oWAWO9ZYRG9344wLGDTebmDxoFpX/MPfVsVGj
ux3sstoURNEhZT2SI4qYmCIipfMZYuWbLENKooavOSz44Pz3XCzj1jeDfW3VNZ/70K77MD61tvA2
GRAejgRxsS69xFhn+Ru0rkdCiNFmnERPLrOr1oObaEh+vvn3WfPPsyZHw/8953f/3fX/ZAnH3/n7
Es60KO4IpMdhk60bR9A/lnA+R1DbhlQhPTOwbL2e+wvRkp2YzV/gBPKP5IkAdiMeOBuX3O9+t3/h
sEma6H8cNk0LyAWrPpZ+dAJx4P2rqc1Cg2/rOprXsAdAhffOoTSRK02NEV/ST0En06UO7AdfmxSk
aMdbq1YvUoz1KqTs4RHj2t5JutcFqcWFV14A077B5IbhBZR5pqHmJbsN6M3zJoZ3PmvwuYhBoIM5
BxyOWz2EbcQyhQrf2UPXFApuNBbWFextGJmB9cCMCr/HsGjgZRsT06TIfDXAMAbHbkv7PGVevTcd
PHOVLemxdZFPl5ZbRznjvbDDBBdSQCIrWqpjkqlDMIMQCIoQ+PskXvKyl/vWhaUzAHCgPCON4zNj
F5pkDNGvs1n86NxTA7pqq0YMGYpT0Wrugx1PxZgbzxhPfeJn25QW3X1Vj2+5mgkH93PFqTYvVjwS
YNdS9wgPMKa8WykDPkBEOYq082I/hs24K6cXmEr5HYaf+H7JxyfRAlUKNHqN/PTNjPmJNXwHk1Ed
AS7irsahrpvKu0C8G+nyAR6Cxt8muCy0mvMsd+9cn+hTmqQzIuAyrL2u7h5oCCfP4jRX2bDaFLFx
2xiOfBqkg+82e+KrUo+n3TqGl2/MnIxfawKw8Sp5jt3K2zaWt+NnZd0o0+5FhOGnqpJ+R9youYNv
/ZUWUFGJQewa04H63+KiNrMPWJsPSZWn205V5Ynyk6DyQfak8DP7NEUpnMkVkSGAetil4pBkzr6m
Pe9o0m3HIeaShD34a9xKO/Bl6cZ0be8MJPYzYcO0cd2Q9AUlzTN2H9tOd0Z+qiq/1g6u4aFvFC5I
jnRouGgB/MmwsbeGmV9CLfQ6n4xlOGbQf5UWgpnPuJQ8b58RZi1gDWO+QjYW6MeLFpIrLSlnaMuN
FpkhMRAEQnee0Z+jOAEJqBkijRanE1RqT8vVphauY7MbNiTbdwjUktIndV7s7r60SLo61tTtmyV9
a1oSFzIWbKus5kA7Fe1WlXmXL+zvunOH2cQbgwtoA2KjXbOJhF8e7RA1uUfXsXKokIILn63AI60Q
d1ZMXETqecrRU1n9VTav09Cbu4Ta6CMR42itElZUMOzaLZVx0ESmk10cRspFjIC1J+rresnjD7Mw
njw1k+HklFMJdqFQc1ZDmz9Vtfxs0jlC47APvdOED17dI4nWpAK8GJPpIO+pVI13ozComKeK5dbw
yLioUHzS+JjdCLxDRc1eTXInrdxWs+0WsF7BlD8tQiUrTqVXAY/gtLjUdTdjdDQWzCws+B6Vl/Ss
6yO1afKUVR2sKC/zT+1QnBfVHeuwExdReVfTJe1aJstzE6fukchnThc9aywEByNrT75PagUbebFr
nPI9BOQfN8vOa2pq7B3hk/I8WhMMzAFa18rqjF0ai/HI2al6tlmXhu5EYtfr2SvnJQZKs+PsSqTU
f1hg3z65bE+JEZPLlS/V7xSVHCZjZIl+14ncXUXTUh+65qfsjHBTJN6TqQJQslTDTZeUCF/P0wdC
XcrJnT6YQvqPGViYyIW8Tn/srVXO16Hmso3tnIKxBXS+vRYFcJrKYQBnCRgGtX87xNGxY+x5RXme
/GcrpSlHqudADneqzK4enyixssKaxq3jD1tjZD3Dq4dKjYpfRh4st9jpg9q9Rt6n8kHu2A4hW8Hh
OCOzVjQTLRu4/XlS3AeAAFtaXpjqKDP0+CRpPYE/O/ysOu8okuo58/0XgQFt1ZjFM5fLGbPFGezm
ddQtfDSoBRydm668aFpKlND/7Y6/aJb/UmbzjlC16t2FcEwPFULApuF10mwaxJcx4p6OqPsg+iw3
fV2F63QaIp5YJtnP2aRPpOhXJLAgL7IqjYEOrkWbGHs7T18wqD1kRkSfaX3ADnGecJNxk2Ej6Mxr
2jTgbwooErkKvr0hPNHHw6oLcVMvZRUlP/uxuUVgeYxC58GbDf5kyvvTzy4lDpiV9Pmz1sSvMlpe
ygq6rmfwhCgj+2iQwq36izHbXNWcvjdQQj2kOtblARYDsURs6KDBhGgVRQVtKEGW3aixcy5QfI8h
1FUQydS4p442bRrvLB4/ixCRJe3Kn1UU/Ki4z+Dd3CTyAHW12JiF4H6LpqPVtFAcVXol6l9tm8yJ
CarBMamEhLZvRbc+h/kbo5GnpW1ZhNLHIotDirLAs+K7gRK6G5Olu43tMkL+ogxjsuV2ZtGxDwDm
RsrPL3w0zxkre4uOiJ3CAXwMBTlKVayt9IcvPAOkivOQ2yxUybpuRm0iHrSdOMFXXMgO6zCz+8rF
cyy1+Vh04W2JG5m3C0Uw2qDs41QutWVZ+PkNSna7s7WdedHG5nKyHy2czq62PONWDtYUWJ0glWxd
bYvGwM4usQTWaqbPc49wOzcN3xiBRlFiq7a1wVppp7W2XPf4GCNtwja1HTtTGLM7xAwfp7bCsW1p
63asTdxK27knfN0Q8jF4a6u3jefb1ubv2VOUJzgUaBFYII+iTeINbnHSyiYdEAwauUJBAIuVVMab
9NKXpvH0OGAeC7znydTTy1vG6X4Ogbm0VjsfepmccahW16oUA3RqAI4EDC8GznZQJPRAarM7d7hs
Mb8XuoQJM3yOK57HKn1EKZp/hWPe0tb5WZvoM22nd0xC0eoj0Tb7XBvuSfuiduLBH7RXH0t+iDff
TA02o8p/T3UpiKo/FjpCSl0WUuvaECFbbDrTruSyq2rzHmH5MewpGolrU+0zEJl3hACe4MqKfUWE
oKGfpLOPYqCuxI0oLlHDgHysJGUmGRKaEPJS9jnIxJZFiDNwGQ2tR5qCFoYiIyttjli1oZAaCPsN
K+Yaz0/binPreQLTC+UquiILj42dQXGYy4fWds9lSE6YISvcLL0DNBEx0scT0AUouSYdLhZdLpEu
dVFKd9wZn56ueyltKkfQP6mA0WUwFa0wpq6HsSzDuukr5Am/co8I1gFUIf4xxuSWuqFnSOqHhRn5
UuvqmdI1nU0uyqc8N/ZGY9ubrkCJzon50kwpnduWKtWCZQBPWJlvAh+AoRDeQxWE8zbX9TeOLsIh
s/CSRJjpDae+n/SWqBIWMOw4pzADHCdASK37Jtl1FtQodAYRM6NA5KKAp8Goforp5OFcSH0oT5RN
7MRyH+vqnkGX+PQNdT6xLvYpafghhpvh1gBxKXX9T6eLgHhKBboYaKQhyNZVQQ2dQfl0dH/vEAqD
d1+XCpEkz8+zLhoKdOUQ7iLUNVas9u91RLqYKOon3ukbqSgs+g/XY6xH2JqAu6NT+FHl08Os0rs0
Nlj2OJImPxG/ulX3M4ERVznDG6E6ypZ7KPNh5zFaetDrfWJosF1B8eCpLuZNXhk//QX4pUgzf4XA
Kk5iyJ1Hs114p4Wt3DROCoEUpgRIWXCgS9TcNrNMd3LK222ctq8KDKjJ/VdEKa48/yIGc7OMLIWk
JGJQWgdTEn1NXpp+ulVsfsK4trdNPqCKFA0n/JKYfe1DbQ1NmnmT+NzSQSLLYp8E645wo6mrDcvo
wZ/Iu9aYtQ62s5zUAm47lj+GnrgMKD7uFwyU4Fsh/k4jrj8qWlc4sbedaDjuhwG6uUO1b0ynUT8/
ue5y7+XLS2ecliOsz4+i7us1TUQ9QPmnIsR/hHuj7SzeCfMd/Yyw2FCYkST9h2EyNrbh/4jtr6V2
+AwVS+4wLm75paj1OCAfC16SqxyPzEbZybHjL6gMSnGAewvoHfuy+MNxn7lAAA0KKBW9W0KP8OIN
QGxMEiaSyfyjDd36kCS12gRWdjP1w0seD0cxMuEUgnHUmOwezxE/nrHp23yTRtl95Y2rhGDMJ1no
tc00wrENALkCvs3Sia17MPonci5nky8bNhx92MKvrSI7ZV1FEMMw9ykFxw5mL/Lzxa0ZuDe9tjfw
HtSaIi5C6f5UXZuA9jCwoAENJPDZU/0WpopT1TUIki8Wruj8nvngZ/UH9qinDKibk5PdzyH/cdTJ
JD8mhT1mv5zQdx9kshvBlu/nrHtoqoCiaY9mmGh4yICxkknlXJkXcGgSCxzNMHzPfkXSOXxzsBmC
azNuCK5wIM85b+W++nZ+x51MVPIJUR5wH2z6of6wSEdahoH6NDrbeekApAiB8AZmYz3M5ylqH2QJ
SS+GspIMpc0JiUVah8GjyGMAOkCCy/0UfJvF0S/EBBxxjLcisYh1MKFYWR9Rw6DoFgqByY3FNm3L
x6mwaY8YhouJgp4B2T67Ae7XCXwPRdWBPErNhhtM29yX5lOMZvBvS/hfLOHoM/+7GHX62//rFnH7
AbB/oG1lqUg7Zf9EneKL/N0GATeMh6yhKYSObWJq+LtF3OW2I2xpUSxr4mr4U53yfnN9F8FIwh2T
6FRoSn86ITxHErm0HPKR/6o6hQL1P9UpvhoKGHFLGWBW/+/qlN9ZfQFQdCZ7FTwMgUAFXaDqFqXz
nRkIUkv2I44gndc18pIZpc9FU7/0I2+RBZ5hekxKm6mGi3DT8k1DPgafCY2yXY1D6j14jnfOQxGd
rBRfUgBf/9zMMO2xRAEXTvYt01YWZ8AKpVwNen/nWcXPxcSMWHeaG+gzdyYpWfcpoYlSUtEZlsgW
KfuBRS8KBjYGll4dZHqJUOh1AhnSj/ipLd3XxA6vg5VP/5+9M1mu40q386vc8NgpZ+7sb4Q9OP1B
35PgJAMkwOz7Pt/GQ4/9CPVi/n6AKpGUSi5d3gjTEaWKUpUEAjgnTzZ7/2utb5EneZfDVDpYZnqf
tuBxcHu9c7iNErwzH3SRLihzMNemyBk6ukbsdvkJodB3nsPCp504IIv7kHCJF42LZDKxU20aUk1U
f4lsMhqzuQor1sh5RgxexJUBlcURuaUX4WUQCcaUcQxQiO7ESexrWizJ5bP9S1Bu6K2AgI6W07fN
pmgk+IY8CGmksNb8Bm+DbHjfNNO7sY8BD4o8pKMTWdEzo6qQYhHt1HC7yxDYJqnBF1Ukz6HoTCI4
pXp1VYsEpWz/esxgBE0fg1jG6Dqhugiec3PQ4uYxEinLRdOi8UQjzYkvcSgwbDn+AN5PRLBF5LDI
1hARwv5UFRVSmb/0VMJ0/B9xR4cC0wK0UUUGVXFufZoGvo26Z9/kqHDW2OSntVu/T0d3PHQJ9AA8
gRcB2h2JgWiVoeZ51HRlcfU+Q+UrRe4jOkiFF9qPlj2adnHXte1lmhXhCsAsHhyYA4wQRKQEP2la
9KqIsNinbPfFIxihOQLoRuFAhUy8FyePL+bYgdSLSOm31o0PoW/n6rmE+uLPxWA1p6APzvU+3pY2
UUeVGVe9e2qjgZq+dm6B27bhdjJ5iS7ssqQ+zz4DH1DtuAPk+6o7RFbaU2a7Y17rHLzAjtaqkHZN
CiMjKt5IzzG884LuOQntdD0h6QRlUO20eBrBfbXMz7A8rsBLZRd1qcx1RSp8PfrRVSn18XMAAaWQ
SvmObnlDSuYb2uaHKXZOU8M/DzBy9/TRF1JMbynz1o0qhqcsEkIbh39RGyFmJ/PGk2J7hDi616Xs
Pk6667ybYDuky7wzlOIpGbJu07Odx/b42oo6Wi9YDm1tslCpSx7Lo4amXkSLSp41+70ZVvWZiS66
i2tWEwzlRxhylCcUMEXkynyOC/EmVYuD2u5io7XVDUsmGH+YCPoRh2eWUW2csq6M6Z7YpWy+mOwM
H6s2YmpnStEtHHeV2RiVgg8JcBnImoo3wSeQV9c4mLXtOAuPrmiOXg08KXBqXAh2RimDwpJrpuqh
0IIb9T6fqLIjqHPZzPZlH+O6coyHSU/TYxn4d7Ei2FE79VNVDAc+ERoTYvcxLqMDrRO70M0fcLdT
YWwICdI12e702Z7iPjhhSGZZCu3NrN9XVfcub4/O3AFLHbew+U4Ulc6tRDxEuk7dsd45DPgrAZwr
vb3DGlze9jkQC8TeEyNz7zXN39JJd3SkKTSYis/0dJy1rBMXnI4wiDsM7otP04ueMx8jHbeZ2BDt
NdvBHOZvGl7ClMBszigS6mBtVD0h1gKdi/sNlZ0JNUcgVA5nnHwMssvwAwWozTrvZ0aM8Xs77SiK
0DsaRc8VTXlRTlcT2/EUEbMiTyJugqHEqu8P3OALqqhJ9aLGJ/ucDBCzvxpWT4wtODpbBvdjarjZ
fpbgUBc7/S4izniIbO4hrm6eJRI0ckkc+fO4Uzg0yFVT00DwiAwccvtwiyv2vT5zd6gzxmhdPu5i
bMM4oc2PiG54R7yzeYIHhKHrfd0xml1wxGfwjQLs9fuSqQml0xhFJ7GMhifdm4OUZbaBp9SzbawH
GXFEzKZOJFs/kEWZT1jWMvGNFXhTacPDpIpb1RXbqtY/+M5JIWZWB+jouhSDK4y6YNPEj4lYX1m0
f3TFDAvT5GbEHeuVNwqvLIwMHPRinx3x0TYDlq3JHj4bmUd4gd6rrR5TpRoHOSYifbLBGcVXAOjc
g2MTyfTGJ4Vrtxf7biE+XjH0cpcV+A0wlRkmUTn699S3wqYSI7AtluBJzMEpLuESt3AutuGc1aIq
m/tZDMVhhbU4EpMxagYWMe7Frvj8s3KEItIOwaajZyPMsSnrYljm0wYMKCbmTtzMuJoX3M0NLuee
R7sjtmfin59tL+TMxhHtpNzqo9Z7N6h4uXzX1U61n3Ts8Aajk1Rc1TX2apuOmwm3dWnZwLm9Kwvm
iyrj+qzHmO2JQztjr7aKQthKFYvwRoXtFoLu1i/Sh5palU0tXu9BXN+a+L9512rlYgln/6mOPibx
phz6MwIxJLgwotAsV/A3phOpPT254jLnBnk5iu98xIAeY0TPxZHesm/adK6+jvTxLDD87roQ/SP1
jwtV3lne7AvkETpN023dMZPykE500VDYE0vAAF0lEoUlSM91UVyMSKuPDiUQRdtoBz0ZEBxEoaEL
bFlZVJjDjUK/Cd1rTHzoOaLs4Ee4ztP4yTKpe8HGwvMzd3aYVtZTmjxz8lSXkyhFZPc/VqIdtaIi
VchJoehKlihMNVKTLpqTIepTggxlih6FD+yuQ6CqRKki7cHEAPFKiYqlI2c5omvVonDhRUemENWr
F/1rRghzaxQT5vgsDpanBqnMRzLjp+aPESJaO48gDZsL3x3th2K2cx4RrsTC6TpBgjNFixtFlcvH
h15UOlP0OuJ9CSsO5p+zqHnOuwxprxCNT4FcWI2i+6WiABZIgdR2T3vS8imNdi3TODcIGcF6uzqy
S+4VzAvxkhVwFCCVidLYieboi/o4wCyrbHfr0ehUI0+molMi5T+gPDFSFw0zQsyk4qU8worQrgJR
OrlWr8DfcJMWFdTKdOgbUtYtjdYt3YJ4tmiGG89dKq9Htn4do/aVJW3YRdJf8nuso49ri8pfOJxJ
qD81KYBmmAlw3Rgczrl75Q50bi40UrWKGJGvf0grh113QIgQaj9GxBID2bGbsSKIT4Ew0SdT+rxZ
qR0xue2hiuAz1jQkoVBfh3HzHFassbD3zvrwWI42cFhPSoei+ZBZ3H6Y4ieA0q7bzr7wpWPcCY17
s8TjrGftZRvUDR1pOeyvgOd2pC7wbR1RqIHum/VwTBjo9QXCMhcOmZ3IeiGTyhoobO5Mys9dBUa8
cIkz19y6iWK21omKW4YKO+PJKLEFSo/6pPdPUzs5Z+0ZoxLAJcm9ZTH5wdObSQ/7pNXQ7y4M6Wd3
yT2u3CVilkx8fp1Lj3vrLizh+KD7Clqa3qRYefCYUv5eTg4lCLN1HVILn1FEsIp9ECUeHAKjcYOj
3n8ueAlsMabbxLWffL05pccL2J5fqbUxdeeh7twYi3ZOJ95uXJaW2zTbnLJwrvO+aM9alzawRdPP
24HEpmme/8v78Zv3A+/9P95uP7y0S9X87X/lf7DF5hvfttiwi5RDqwCWBF33XM8n6fxli02/CB5v
Xad+RIfebPCVXw0g7i8W3+J7pKMdS5dIwddbbHbePhYQ2zMpJ/lrQezfpw0IetuAnck16dhA7O8M
IHU+BWVH2yKnb06JFUhFgwgNo6GVVo+MdBviBp2qSkKu7CKTpHxi6k0S1GefnXwm20YDclMFIFVp
Aq7Ms0hKiueeJuglexrB8pD55N7cxN61Haesq9pnRok3dNbj8NCnl8YGKr8USB9VcJYyhPN79te+
ZqAWape9he0ZR+ZT5uRPk3JbdmtEWqM2+Nxr71LB6BEVq9ZGixQELs0uLhdFC9mcXVPTd97o7lVU
5VgrzuaELTOSawC2GRskHl11N/A/hR/xtcHCHMp2afHId24s9n1rBusZHv3uk547H6ogx3X63u2R
VUKAYms/JDJqmOejqSCwB5/BV0BH7p3jnHUPr2+hG4iZ8Qg/s5BoN0PAu5rUA022oDL4Vd3ixDun
jim5KKOVAf1/Mxg2noLQWaV2lq+xZMKBI9IALIV59Mg42tfQqpNLu2DvEc8OhP58eE487djX2Hib
xs/Xk7ZvPOyV1ng5YcDE6Csk0PBxSQlvprEHRla7duQHuNrwUqR8rpg+KItxab1smiNdN1R3Bttm
RoduD/A1dgsmXAhQ3HKw3+O/T6JblnsJezF2N/dTm2ED7G+y/hylC+fwSe67j3Lc2Fnd6q5Xo10g
Edv0W486qFDeiFUaOxemz2ps7Y+d+xCFNav/gcCJ0b2nqQn4hjOc6CNvvllQecp6+WTXcb6GoX3O
9phVP3tBND5IjxV1WlN9WbjJh2RhR0+oPZ8XLBvtBGw0vzTpmWi6iFM39VhEFXeRvZAMxk+EQa9B
gsdxsIr67sVD7RtPR91FsfdCniRKXSZZd+lClN1WSn0MyuW0dlS/yuwCw1JG1qtNTv2sfJpdkb8n
QXZDq4NctbJy67GhGE1C66sSw9HKHaSOvPT5UIMVrds84GsNh4c2s9IVCqXVxhRtmcF4CDFQ7vkl
d1rvQMXi+bcyBbNiuQXNcmx1sTej0A8JNoxWnzdhUV3pQWhImIOZe5FsfBguLct3F6ZLgrxJKFVP
oEneVlBfOsG/1AKCQUY9x4xbXxBwxYjr09aaEYnsjRpjrV3zCgGr0w/hHBcoM4X7UqW0wHouCHgo
NDk0GiVYmgX3BfATRC+jtEcQuIphUv6kC86mgmtDbHJaVdRarqMafOfEgGJTwsFpppjRjaBxwmE6
zzOGV6lgcyIB6LCNAqWzlFc9p1TcGJc5rJ0Z5o4u8B3VJBdupFXXLDN0RvvxB1dQPZZAe3zB9wyK
B+icg/SxUxzaow1DCgG4hPozKje/CFNs3SrUT+pUu4ggBFGGUqPVsh8DHRSwLwo9NDtWo/EBzfCu
DEZy4rpzYrUR/G+olKg8YsbBFK4VV+HMIlkZrlrVxJxin8G/UsG9buB7J+CfYAurAKYkjBd6JXIJ
LXEV4pKTkPcN/RlbCpQH5SzXzF2RvwtsDGkbHYap3adLxFtp7Eowz8aunXFig0YdCOhrtOdo/YrX
hmzMhpuUOsvHjjba2qWWtpk/TUKRso3sOjCLzylGwJOgjO/jqab4MapOBim5pRbrJqD1Fuh8tluM
iOzzEm2dBRLsqBn9GlbfPec9YqT9PsPFYEmdrldTrKt8AWvTtZuZKWxN47QjupLQxWvhgZFqXp5t
twOIe78A7m86V0pKfMMk1TfxVK0dKfgNXFZ2Lh4Tmn+xjpxWUgWs5x4FmulWzWzI89F86en/LMdT
yh3Tdd6xmZp18uJB9ikNYE+EHmEamrd7Km7GIXx0AjBzppQTRxSlDJykYDTira5Quxy3v52VesF5
tstoOMZLfhG5wXqgxidfOKw8xWmDlVrknH5kTBAkrPVoPCU8fmrbYHR8lMk9g6Zax6BvSdHyLJXL
YQuulFtPtRoojWEQHO44m28nnmvE9TE920R5Palxxv1xVdLrrMpx3tY0PTs0PhsTI73mSY+zI0rf
jRpHOm+sw1Sb5cE9yZRL1Aee7TYz41PHJoGThvthLjH2LWzirfljL+XTOpBlAkjjtLM6ReklBnvi
uTnmjcU+mW0KrFMFPKqm09qVcuswtXwMihjIpPg6ElYUR5yzlUdOHOHHoioEeogSuhrndAtYOqW8
slZNvks5Obaen1cXS86WKNGmdNe3BZmHRqyPOn68NrBOPUMBCEY6G9zmUxM7NEb7Ubf3Al0/w7py
CuY823UIEVsyQwXNCcHaQxk8KRgbu3XirV1VPpsLSBRMbuf2bKQsczVcI630PU9cRMCNGH8Wknek
EMWk0u0EHxUpXT3nC2XE6rlumUCRhsttZH3N8BZiEYypNWBdqLLUvjqtwV3NiG+TLDyZBpVcdkl1
1CbnQz40dzwjd8rf564E5Wqb3ItzHYz0ALv+uO075m2Y8GTJtBxGeuZwyKC/94G+XFcgaWtmY5zr
SKtgUNYR1jRiBf75JD1TY3+lE5d40kLcU9JEZciUHOr3YZSWKuCANPBQXGVTYJVJk5UbUwvTBw3F
CNRcNdRdaREcFgl1sT9jHdUM78YueOCmFm4DacviYsykPcugRau1X3xp1Spb75BJz5buOCeM3rFG
TTmdcrl+xv0e72TzUtkRoVHp6zLMqwVe9456JWPl5dWukm4vZuawMKkT6MlPksKJrwgJUZZAJRgi
/26UjjAqZxBaUWYb6sMmccApTFuxNIulKFKHzqO7NETBmKR/LJMmsl46yeqaa7dTZraHEpHtO+ku
m6XFrJM+s3/tYH7bwaDb/eMdzMXf/nfY/O1/Pv/BBobv+83Brps42AklC3vV+nstDVsbn+QZw3Lb
Mb8Igb9uYNj1WKT6PM/THcPmlvLbBgb50Mfx7kCfYh+jDP+vxKVt/Xe1NEBkXcc0feUjQfmvG5xP
TzdxEbaAtP6rXpCMBPU0r8MkK48t7QVWBF/IwyvL0ON9d5qLgXbGSbvEqERu1B6sIGb9NFvs+cP8
veGaXEcdzSeD6q+mWD8FhG+dadokfs5eKrpuiMNcZoKj2Bikii67TD0nFYvh3mJt7/XcTVgoQrMw
oFrwTEf5nnKXuR3IixrRbYfqPrTFPoGJAdZZu8Q1e8g7w9yOFVsYGgOp5oKl0cDUcNz4dA5bj1Xh
uGq14ENoZT4eKgSvSZAcwKhg2hmXjioOCXrHJmmsm3wRP++EsTEs7FN2LIy6+/GDM9TTgY+WSLOH
56eHCFIKGsRLxolWAgKZ3Ce5CYZ7Nx3IKLoMMFlbAooQzIgpwJH0FT0yASGhUtYUKIkreBLNYOES
j2hvAVsXWmLp+Z4Z2I/sT0idfSjgnIT9Y1KBPcEDDMUwVTcLRJQaMkoliBRHYCk20t+usc7QNB5r
iwG9leaws2iKaToTF7ZbLKtWN+d1FQFiiQTJMgqcZRwYkvW3cTHSOAe9BVXngYVZgvOAJ23ZBedU
1CkgYdmdlVkHgkQf8CWVu5mBNDwHG7WR0HwKMWYWdExbZTFBMiXQEjqzV/o0TpCtDk4QtIeQ38Sq
Dauq3nfE4TuwTrcgcWyh1dTCrUmEYFOAskmFadPH1rtIKDfm/KyzNFfAbywgOLD1mJVCxRmEj8PW
2MaBATOnBZ5DiPxdadinsVB1ZgwkK690zyYh7iz6TR/25PlA8bAWeefgOt1XJhsNzfPw18LKek0I
UxwM3akpzi0d21vy1IP6SUH+pHm4wnSreFIDA+Kq3MeVeze6zg1DM753Ai6q+zPeepJaOwdP5TQW
Z7RU8rQ37xonAkpYNCOkLryLY1tP+0RbonU9MPzrI+3aNnnoDAXPO8fRdoPPbMse8mkbpfYTydLh
JF+Gnj7tp9Bk5McWcjrkenMYlD6sA3222b5hbjXz9z5DTw2f22ZY3um+xzovbJSMiA8WmGFkP4rc
aW++xLgEfMlVOP7V00Itk/T8vKTS2qxr1DHEk/ukO3R2w1O9ypixrejfY15WQy2YlvTZi6b7Kq5W
Ya6z1XYXn6c1zB8W2OvJbw5NQq+O3VWPKVa7leOE/tahDXtlEGgmQzER86wNjFPjrrPcHq4lqVYu
4SmjBn466aqJh2FqgQU2q/0CqHe1uIxE8xmZA6or9K7wELfRc2rG2r6zresmT15qVOGToIEAh48L
7CmNTZZRrZa58tdGqF0keRNS1x5W+Lej+9CtCOUPprfrKyrvZutmdugBSJqcRzQNB0EkTUsJjnhV
eh9So6WpKbAh0LNXYrmdnkU6km48koavMSlgF1tbVk69FPVbeCsiOgvA8Fge6kyBdB5CpSfRWm3C
wcK4yoZgoR6iIn8eDtV7whj1BkDsqjSZ3EOnBXPbdJ9EoN8xRPZhorX3caDHm9bAyLxYPOz7YTI2
4MGQN4qOIlGE0NMQv0OOQ2kuOjYs6B+kTWvKDTAzaikbTkQgXopx69kNeySEL69mmM+wpdH6Oy8K
N20f5Lu4l8LB2AKbWdDLONUOGW0c25x1uPtAou3JO6yBfZLuqSYLmjNsNJ4ExIG0bOWzSNtNPfOH
FoV9lWZwj9TAuEPTThxKH871ynqpQD+JsAqyBgxwEhe3XoiWXivvA23dauXZ2EArmhicuunW6eyk
5ALdxxYdZ/TKuyELLm2DiiMqphsx5Xe48/1Xm37p3jli3EcS3AtMoggg9zCE6sTib+D1z/D8a/S1
81H7Z2omMThGxB84rK0EBWISA/54PkTrylfTDsD4nWURZm5d6GYNQQOoZmy+7I5ODOT5QpZjOckE
PVrNTK5xLhNZqL3rnJZVnSCDJZGGTsINvsQcFHmHSYIPsUQgSDrs8pjdHO8FSGt/JIBFubkEJyC8
7ugXOFQkKiqJVngNk3XdaE+8iYzMNGJl7Vya4glk5CQzdIloBGQ1SgltzKQ3alIchemfJG3kM7IH
OyZBj0kiHyHZj+U1BCJxkJlcSCABEY+kyCyREezod41BQarduBAmJFjS40HYM5Bfa0uRndVL/GmR
GEolgZReoim9hFQ66wprrWguIupUTHJaibQYZFsqCbmEhvGxz5I7PfYwmzJVMgqsSFrAOyMhM5OU
kZenRxEppmw+qvxAPdR4QlY3kojNHAi8wIS2xWPKPg4Sxcnrdwhjz4NEdEyyOn1fnCIpXHZkeDoJ
8xikelpJ90jM51+r3l9XvWQB/2zVC6C2+ONl7+s3/n3Zy7DehvhDTYHrs1D9+9ze/8VR4IGIdLIa
ffO//brsdX7xqBdiRUzzgG050ojwmzXOUJ5u+yaRBB3TgPHXlr0yl/8WoAoHg4G9b7Lu5Ud+Z41D
DPTgSsAjKZbCZzxcMxZFzsSU/cEMMCCb1YwDB/dzo0gHzz2LXco3SC6keLhGBrfC/U17tZ4GHstx
YNQrqJabkceTp0NSK5jNAfvBT5TT58sMetOL2TfAp+G4XnUKNfNs0jMWlEPqbgd0djeYyQ7ep2Kf
qDWWoob3kbEzgpY0hU9l/Yzyvm0K98rWs0emd+AW0/rMq60jcGlzDcqOJ8nAAsVG9wC8YIYHK47u
e6sWHGjg7gDuZdvrXiU8mSZf0P0GtHjG18Mw3YX9grOKki4oNnCNZ3VdZ9rFRL3dm4u20WIiWzU1
B4yVvbiZ1kuhveMK2xc8ekLirp56P6gz0+hx4LuQrif3U+C5ya7rjlAJDvQC1SsoR4zOcybZSem9
+AuuKGU/91p7HncAKVq3vVj6E00xDEBrwT6gZ5iAhouq6/HqBaxwNcXweo4n4NTeKRsltW9snkTI
AcQim6echDmG4GdPIuc52fO6+zRbMROSTPDzbWxdx+1DKXF1k9z61EzvHQmyVxJpr8i2x4vzKc4X
/5SsIrXVKDdGUnfcj4DqA7f5MEpIftGIy7sSnB/tZ6ciyiOB+oZkfSsRe4kF0R1PkzDeNEZ+28LU
H9IQj6LE83HYNdiFJLRfJWVBgmtt7HpF6GeQcH9Cyn/uVAbvlAlsUZ2wu7xlChuTgiSsKISABlKA
EAMQ7G/6nr6IEZjAOEcADYPudmrYFBRxiazTV/FBLS2+NB0egQaYYBZCwSisAg0/9hmtyxuaeRzw
Gt55BYVzQ1uIttGFdqDs7DwNHYvWpPxSeQYpI2Ej6Kr8VNktbM0oORlIBBnCUahywe9RkuUJYyEQ
2kJeMH0dATAoITGwMe622NXae8rJ1ovwGswGcoNlaCCa8uwUQMfLZEy4c5qq37hCfIhAP5TCgMAR
UW5LsBA6eAhdOBHVvLWLMbuyQF61eXZbIh+ruK+pm8JzPeHFBOGTb1oP3yZOwHg/lIRhPAyofV/W
mzKRSzmECi7zRgvYgnhbGuyrgfhYTXG05uJt9TC5juJ2tcT3mooDVkts0hEKZa02OfNKgdKy58U1
24fFg8JGy1N82vhZUWwH9egloJoyLLdjjSrYjw4u3Na91pCSOyTlWrTlDpG5ELUZSNC1LvrzJEp0
wVojcrBgjNaNjlQNbodUYeIA7UXG1jrvaULWLkXfNvrPSvRu2l7YTSOB56KFd9FAbg/7F06Gra0S
gKfFqB8jhwVFOEF5Ip2aflwm7YTNPa6vStt2jcNsvjRH9hoy25zjC33yZHsenNjLsF+CvF8ZMwCu
UOf9xDol3bNvyWTKcfa9Tr4hxmaVzsiBVLes8OuQoE5TKmgbgzYA/cyKgYgQYiUFFIBqDeRbot4k
renntCHw0RVT9B50JEVCTbXsSj//5HVed+E0BhFsli1ZlFY3pNP5m58/4SyGlt4uzdajLGnDqXtw
x9wmE0VpSEbhB3B8NAObMsy9O+I0DGc8bkxWi3Fedt7QWKtuibSHkEGx7aaXnMUBqPsdBtFrVRTn
ZTcurHJZcybR8qmp4ksjdfvrmURDTByYuGJekY4G838SB0erdosTlWLyRfy7C8fR3jXiZW2yTHKj
6nQpUVpikwEy4TocfjPa8ahn9w474DMwsuDp5B/b5th3dX9b4zyZOadLa9rYhU+W3X/nMI3fTC1K
7EQ1AZ1nOkZRU503Np+NNQa4JAmXQfXnCTMfbAKm4dGeRrrj+5HgZEoMoaPm8jQGlJVOAWZfrd8P
VrHJ+DMDzdyhDaw+oCKBi5sJOXrqbrIAOztMOo/s2VeUZd35FbuMIRdZiNWa8kaHW2WxGTqfzh2F
hzeqw72tPftBvZxCx16An+kMKMP6obCpbQT+4fCQWLSdAmXQ1JNOLJSXFE8a5g01FwcX2qmRD9aq
7apozZQcS8zivWSpdqg76hpmqsdXJPSUvOCRblKj2s2h72PucD7afnobJJW3c3QEpKzGMucRncAc
U60HLLdgrCNUUh9l3nywiiI9dkyNbMdW27EF3VPk+nU3FY96lGyLhQY432MynaUzp1JLrYPvRQ+Q
3o1tVRRPGf7lkSHROnLZ+URsodMq3/RJ9K6aC25dvR2vGte6DOwRTnCf7/xU42nNNb+xYyZKWKrf
gWyTHbaxUUtV79oMmKsxXbitBndo1rSDKd1+ULeNZI/2gCY+YCsvxpRJNh07636wgRoirtUoEf9a
7P662CVl8WeL3VX//FT9MaSE73tb6xr+L6YJawQPiMHDWLksJr94VBjxmjZLTGrclG1jYvnao0IP
uMMilPWnjpD/TVkANwIsKpZpvA5//5JHBTvM92tdi+tSFs4mZUmsreXrX414iZ57iJ7xuA676ErQ
9Vqtn4SYTczePoSw5xLi2oUdXirabn0rerDr6ZzQ87awnZ3FkIv5AF33KZnD8oqEwPniwD8rSDco
aI7laRYVhHir4xxOm6YNTrUigAbvZnfmklzN0TEO6bHT1dFsi4skY3/mmREPwnCXmeOxbjOSrEyI
l2dnMVkclvYZ2S1KjnFxm834UBQMpSpG1xg106thltCfPh8tm5x/3ai7dkTQDXLtfdElZP70DyNQ
cdNhBZYenSbczVCXKp1R49yvbd3cuN1yRJJmcEZVZNbph2qe9pTmQKLEVOAxYg1a1lzqoa3yM7ex
zwqlnscg2Dlm+K7WtBenxEIZ97fGpsj9m6ibTt143FhJf9O3YNdCaMrAA/rjRABvwtIdm8m8MSuy
8YqQnrSjbej0rkOeTj0xvkbyfA3gjrXf3Rvzh7LE6xFL8q+uSNYSBZyIBE4evUBLTUp3lLygL5sJ
akovKENkYRcs5HeK5yZxPnR8g0vo0JX0YSA5RJtAolkZ25pwIjXTiPh3cYqSy0yoWndu/+QdGv0E
cOeDTcjRJ+xo2ul9WFOt2U58TfKQCcHIDic7ymEAZIPMZCXpSW1ifxLYoZCyP0ySsFRELUuDzKUr
6cuJGKYNwaAlmltb6zDM9sztPtiDdkJsimE6Kc7ZEvBjy/OiHmrFTiU2t7PCDTX3FywcH7gpzoRC
TcKhs6REA+KiSe+cB1UIDZ1nEcGGkFipKfnSpIs/0i781RV/9bYr/Leiz69gi3eoHkraNL7ZLKKR
GIZuOxaMH1xl8vWvLiA7YcnouBRH2YAmdU7SuPMVEw2q4rwXWlvOfc5u6lj3iZGfaIb7UDrNjan2
NFxjajXXzTputONgYxSehpOCfjhQ1m8DiU/Tv4cv5R+9yD+4ynmRrkUOEtGIh9q3L3Isppi130yj
qEF1ESjHFSnee6+vdib0cSFGBPM+LucDVU+gU5J9cuMMTDzlMNf9JR+PX/o8rwvmq8W5x8Ly/3IU
X1/Bd4fRs3zDUw63NWDA33nlfkskd2bvoyTd91pgMJLFqVUvmX20enFqcMc8adN4PKWojNnQSBoZ
auMwVLfNZOTbUrCV6bLtdZ1JMJtchCu1rkzG6a6ELPX8OPgv0QCe3N3kFVhOHZt72UcXc0IPV8jj
2ZTQZhl118o59Wd8NaaRL7uunTN8Ww4NcM5CEB3nbNg+zXWKQlQddAmHArmfV7nkRSU4mkuENInU
GRW6xH+q6HEmZapU84LVF5hQFVGUOzBZ9UdW1GF/bZBRxcJUku1tr0eJr1LTYFkz0bx0OeEmvrcl
6Mq+yVs5En5NrWjd5OadN+dPbHWvuQe3a3aqz6Z1AxyUO4AEaYe5sDeLhGsXidkOsfVJNz5Xkr8F
1470rXtnGtFcRzK6KWHdSlK7HqkmkxgvlGTSx5jBAVNxD6HYPQ5ODDNivWPkZ1SBP7ZqM45M39wM
Gks2uYwWsmeueRBxOoKXw97fGsS+aDdnmFXoPI0uG/t66oniVTpzz2A9V/UxHqfTbGI26s93JExu
zaC+diPjjgBbXHu7uSXL1cLYBysbziVeCjzMHXT0kYlBqY93PX4Nx//Im4UMHBBsGze16+ao4dEl
iOq1DsYEb1l4pO51xYQGB0YIgT+Y3/4h6ZLb2pj2HRIBzodJWcDhw6vWno+THt6wzAdbjFkQJGw4
s/4Pi8OSFI+LUT41Y/v4+lLoammM4dQw7W0rWFenZB7ZxZjS6qQ9tM/yFpOUBjsqcwbCLFZvH80y
pHi1o4vA24d99DG3phcb/rBFmH4kVJ9Luj6RnH1L4F7zJXmPe8eWLH5BKD8inE8K5FNJWN/De7eJ
Jb8/SJLflUx/Iun+/6+We//t7Z63eeqetgXFnZz/L2jEL22fde2vtDb56uv9+g4M5H/kD/35D/q3
l9cfejdXL//9vzw95zQOxS2+qE+/p9V5Oo+DbzwCr6/r9UX/2Y/JnnjZ/TM/33J+gUnnuroNxQ6i
nc8qEQpl+OXL+AS4WxJGZSiq23jM3n7fV4fpHx2IP3+Pb0f0z//Mn72Bt0P0Vbj6e7f3Xz4O7i+U
w7rKUix88W0L7O/r44DzAZuEy4GQ0TJFWl+f1n92Qvz5e/zLx+FT2RednJFhXBbfej/45P6ZU+G7
n/DVqcAhcHA48RcwUWXKe/z6EPi/WPJ1y2K/YPm4QvhtP9GJ4BucyBJo/2cOwneX1VcHwaGvmBOd
ijUPZy6n1deHAGuMoZO5JxVgK0xm/6/Ogu9e/ndXA1u6Hz8KFqXjyuEvHGSvt5mvjwNXA1ZKEyXE
MRBU5Kbxs50MkrN4O0d/u6X/B24KFiEP5paWwfs0RJv66jAo4xcSGK6liHfqP931YCBlea5kVn7s
gnB/8X1lu8rlKCjz29uiUuRgSMiQOOTSQ9X6OS8I1//hC4J6RVI7ps/t0fMcXHDfngk6/efUffAF
DMBykH6uy+HLufBPPiG+u7t8c3N0IOFY/MeTkkmdYdNX14OBhOrz7z3YuHI0fr7bwutx+L3E/Jfv
C84vXPQOgbBXedn4/dmgmLxZPllowzaQm3+288E38IP++EXBgsHWJeIGDN60yaF9fzq43IS5KZBC
EBTNm7L/cy0ZOBA/vHRkCe14ijeps0x2mSx8fU0wn2XagF+WJbbHIOenu0NyEtuGwZX8o48JB9Mw
awHdsi2uM97n14eBCiaeRewkDIbB1q/7lp/qXJCl/dud+4dWDJxRPBFxCHAyfPu0fNtMMSd7YzaB
R/rZ7gtfnhP/CSeDfNJy3fty9X9zKtDSxTkAJtUGX85/f9Jj8J+xduSjxuRj+YxFf3dz5L4geyk0
fM46Tpifdc3A7exHbwyK4gX2k6+RaDYT358N7KcouqbRWgj3P9e6iXuj1Gz/+CFguyQNdAwWvr8c
uCkgjXGloO7+xEvHt8v0h26MIl6YnPQ2wDrErm9OA2RMkiYEUrgWmMOwOPnZToUvt8YffkA4NLsj
2EqpBB/4t0eBDSWgAZ+1FBURghb4C4uFf+JR+vcBJpmO7HkrU8b4pf2jCec/+gO/DrN+//Uvw7q3
idxvsaDXPyiTzLff/TaokH/+H99sMl7nSF998de50tff/uUN/v5X/+GL+vVfHuKX5qn5FM2vb3f+
8jIvnnJmnw9P7dcTtL8viv8PadeSgyAMRE/UK5hI4icxrnDFbtRGJWBJMSZ4C4/gkiuwbbyXo5Zq
BUHzdizgvWnTTofXduZlSEN/da6wC3emUnPRKhUjrgwm9UZ5WSacT0FpphSvTSWC3Za03w6rfaAE
k+J61mKu+MytCFWmfcHRxY0ozVjGpvxswTMWQ6ED0rQvyO8dKxPC2OayysVsl3PCzg+C508FTMA1
NtRaDJdkqlhEMs0SU3pU1iexuIFyhSfifHjcHn443EevCKSWmxr4TWhnl4SS9Vxd/L778dPsm8qj
9Ob1K6hFDe+oGAQa/U/6V5Cq51QRiN6XWAeE764PDIJHlHiuwg4cDkXQgROqlEtf1zhuNj2EehR7
wamCm2Y//rBR6L7bFp393bZeuw2j5ipe74S1feaHKPc3VokkPbgBAAD//w==</cx:binary>
              </cx:geoCache>
            </cx:geography>
          </cx:layoutPr>
        </cx:series>
      </cx:plotAreaRegion>
    </cx:plotArea>
  </cx:chart>
  <cx:spPr>
    <a:pattFill prst="pct10">
      <a:fgClr>
        <a:schemeClr val="accent2">
          <a:lumMod val="40000"/>
          <a:lumOff val="60000"/>
        </a:schemeClr>
      </a:fgClr>
      <a:bgClr>
        <a:schemeClr val="bg1"/>
      </a:bgClr>
    </a:pattFill>
  </cx:spPr>
</cx:chartSpace>
</file>

<file path=xl/charts/chartEx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_xlchart.v5.9</cx:f>
        <cx:nf>_xlchart.v5.8</cx:nf>
      </cx:strDim>
      <cx:numDim type="colorVal">
        <cx:f>_xlchart.v5.11</cx:f>
        <cx:nf>_xlchart.v5.10</cx:nf>
      </cx:numDim>
    </cx:data>
  </cx:chartData>
  <cx:chart>
    <cx:title pos="t" align="ctr" overlay="0"/>
    <cx:plotArea>
      <cx:plotAreaRegion>
        <cx:series layoutId="regionMap" uniqueId="{F162FA85-5F02-4E46-A1A0-50B1E50EF27A}">
          <cx:tx>
            <cx:txData>
              <cx:f>_xlchart.v5.10</cx:f>
              <cx:v>Termés, kg/ha</cx:v>
            </cx:txData>
          </cx:tx>
          <cx:dataLabels/>
          <cx:dataId val="0"/>
          <cx:layoutPr>
            <cx:geography cultureLanguage="hu-HU" cultureRegion="HU" attribution="Szolgáltató: Bing">
              <cx:geoCache provider="{E9337A44-BEBE-4D9F-B70C-5C5E7DAFC167}">
                <cx:binary>1HvZkt22luWvOPTclAmAmCrKFdEAeYacU7P0wkhlpkgQAMF5+ov+hPt4n/utXhX9X71TslxWWnbZ
Hb4RLTksp8lDHnAv7L3XWpv577fLv926+5vuh8W7uv+32+WnJ+UwNP/244/9bXnvb/qn3tx2oQ8f
hqe3wf8YPnwwt/c/3nU3s6mLH3GMkh9vy5tuuF+e/Me/w92K+3AWbm8GE+rr8b5bn933oxv6Pzj3
zVM/3Nx5U6emHzpzO6Cfnry677em+/hP/+SH+3oww/pibe5/evLVx5788OPjm/3mi39wsLZhvINr
E/4UYcZxghOCWBJL8eQHF+ri59OIP2UJZ5wljAtJaYy+fPXFjYfL/9SKPq3n5u6uu+97eKZP//3q
0q8e4Kszt2Gsh4cAFhDLn54cxrq46dYnP5g+6M+ndHh4jMPLT8/949fB/49/f3QAIvHoyK/weRy2
/+7Ub+BRN91Nvd58idDfAA57GhMqmKRSECH419CIpxjFCY5ZLCiOfwPNn1jNt4H55cJHsPxy/LsC
5d2N+3sRYYKjBP4RCeVxTL7GhD0VEo4LSQhHlEv5ZTN8Tpf/bjHfBuTzVY/Q+Hzwu4LiRXD1zQ/+
vljvv4Tlb8kRGnPOY0oEIXH8EPJfFzDxlBIuoH4JGkMqPS5gn9b0R6v5NiQ/X/YIk5+PflegPN9u
3gd320fww+A//qOL1H13X/xRSP5yh5ESU465SBJMvu4vGD+NRSwkI5xTRn5TxP4fVvdtwH73Ro8g
/N3PfV+gBh8KaJN/G0tgT5OESszgD4Zm9JBFv04yYAmx4CQGCoEY/pSDn7/6c9l7/t8u53dA+/m6
xxj9fPi7guTVTf+3lz7gbjSOARGGgCegx6WPPeWJ5JBThBMsUYy/bIifudtN/+XAt8rwtyGBx3jy
NfEBvvZw7LsCQ4WuD3fR/3x/8/E/q+jdvW/cx3/WfxSNv1jzxFMkBSWSE+BtjMmvqRuOn8oHegAn
YsYfSuKvs+WvL+7bUP3efR5l0+997LsC9HBT3X38z0gZkGFfovmtTf0XYeRPE+B4FBoXgrr2KYN+
VfYwegpcjyeYQXIlX772c3L92QV9G7qvr34E2NcnvyuY9uv/+V9ddA5Suo6eh6YLf2fOPUhVDEpI
xglNUPzbHoW5REAFkSQi+dTCfp11f21p34btW/d4BN63PvJdQbi7rz7+s/tXtDIsgQgSSoGqf00S
0ScOjxCkYkJkkjxWVZ+X9CX/vpX234bry3WPIPpy+LuC5XA/3f8rCMZDvjzwB/nAIr4ifdDEIJN4
zCjCCfz7Jf4/17+H9Xw59Och+fQYvyEYPx/9rgC5uu+Hf0GWQCMCMEgiCcT9MeGTTwnlSSKgKYkH
VfWIWDws6a9D8vmqRzny+eB3BcjJx3/0W3RxU6x2hO6zgRkR7B+F4y9zBcwwiTGRggkEIulxtoBV
h8DLk+BFfPnaz7nyl1f27XL2O7d5hNzvfOq7gvI0PBgVwUdZvw33XRH+XkMctCzhkGDJb2oedCKC
wNojlNHfEve/tqxvg/itezxC8Fsf+a7gu/j4v4vu4z/u/gXlEXIP8KGcAlGgj81Z+ZRignAMtRFm
HvIxjfiyrC/J+ee71n9d+Qiq/zrxXQGkPv4DDMFT00Ol/KNo/MUKyZ5SJjBkTwwUj9Ov6iOC3sUl
ZTEILioQeuzT/tklfTurvr76EUhfn/yugNIgpD6l0t+KEghaJiRKuEwk+q11gQkF/sEoRRSRx0n0
p1b0bZB+dekjhH515ruCR338p/34zz+kwX85hcBRAic24Rg6EPkqhcCOiIH0gRMYExhPfRLAv1a4
f2I13wbmlwsfwfLL8f+vQfm9xX0Ozeci/9Vn/h8m6IwCLMALEqB/j30H+TRBcD5JuECJfGwTfRlo
//5qvo3JL5Pwr5b+L5+Q//70/JeXDNKb4Sb79HbCrwbof3z20yPCSxOPLv1qfPHVc34pd8e7n56g
GCZ+v7zz8HCLr9zUcyD8Nx34vdvHf/wy1frluvubfvjpCUyhYAQF41wYo4P5kHBQujOIJbg5e4oQ
Eg9/aAJzjwTO1KEbSnhzAlwJATxQxpjDxIM9LKMP46dTFJx38mDKC2AbcczFL++FXAW3FqH+JR4/
//8P9eivgqmH/qcnJOYgEJrPH3xYKawL9B4FxhLDTxiqL2iL5vbmGbx9Ap9H/6Oo+qpKat5qN9lF
rQ1pTmNH3yQMn/umvaznJD+6stKjWAeFB79kSxt2zoynUbDLzjRRkVa5PUm8zVXMfJNOIy3SVoir
OOTdzsaj0PFFW6N9tRRLVvNCrXSMtWubQm2swiop8kn3cZuJMFUqWWmnYza4LAwDTVv4AIrKVyix
Pu05r1M8VGqemiqjQ90r6cKQVY5XaTu1Tg1+LZXYcHsstqXQgaLDEspSdWtSKbJOQ0qRQsLmx2XK
WjpGr5o+OalnvotM2WalTN6ZPpoOObGdmmYjUo/wksqclmlt10mbaHpulpd5MqZxURTZROTLuBh0
hesM2ZymW9uoZWmxKnlZKy7NSeJqB5FF0d7adkjjei20Kcw7M/MzW5fzKSlivfbvJZjBJyw3lRqi
+bB0Kz8JrS8Pyzi/Fdt1F0352SxIFhI5KoLjMsu5p2q19Vu3zQdR2ns3zC/IvDYqrOMNdx7pkq00
JaOK/HIveAhqhXBoO9z4vIlSeD3kQ47CBWzDQRVhPULfNqnF8T6uSql4UVDdL2OVNjR+u7FbR6o8
y325JzmtT4Js1BYB2mt9GueCqQ4Zp/0iK+3KE9T0WdOGWsmV18qyxqi4H68bZ3ZEskUjWlId2k6F
auDHRfCjmc2k29A12ooxRWPt1ebLWBekGNVS8msyOqvmdXpNWJ2rrZVnBaOx3kRfqqIQJsVhy5UU
IW0sdXpY5/d1Rz5A1xMadeXLweE3KH87tgb2lLutyBApyIwha4TI1hwPmioRR/5EDntMm2XHxmhI
J5noFnmnqiFuYVOwVzKaX5pIXg2NfVG1Luh1ab3yY9jzhbxz0bjocuZI1XGXYWa5spgY1Q0dzkZX
nclxIsqX5agSvJ4u3eTSYXltajEd60leLF15LwSy6XY5BWZ2+eSxyolYNEaGAKIkXXr6skmsO+um
dlPVrrdXeHxfLd1d2bexZmb1aVJg5XkrVMxJsl/ZdG6TtzjucIp8d9LEgepoiTLiaqQKOs+ZHXq1
WNbttgK9dqGos3rpO72Kge9Qx71eh/ZgplE3y/xeCHeFxcxSVNXpNEiqPa4LVbbFnkZ3Mm+306oP
m966uEvHon1V08XvPJqYWvgW7XAZ0q5d4jRMBqdmiTaF8FofeMk18lOi+qEp9eaN180m7p2NDu2Q
u3SVba+ItDgt6DanjqNmtxZS6k2y91Ta53nViB2L42rvWjppsdZq7kWjp1mWmq3ldBLLFBPyKqlr
exx6oaAS42zuu1rVPr4elvptXFZZvc0GthIn2tkVNkYvYi1F+SphCcqaur5xkXs7F6LSJR+NKhd+
YxufjlX5ulnrkIWRAuQ8uczpXKly9DtpozYt67FOqUFeNSVE+WF7LxtK8da0u965VqPlgvdRocka
RQdSpRvtyh2q9rwULp2mOqh6tkbVbR30OD1Us0ahFsW63moJu7NlalrnY2K6dyRHiSbN2mRIONXh
iKfrmNS6m12irO27dI7Yy4gMp3bEepmiSpsctUqIJp1DcRCxebPWhqrNhE5RL/Y5LjZAM6w6x1zB
i33N6bBMZ0vsRhUmy7NpvRp4vp7Z6aU1bNy10UA1Eu83SytleknVEto7M6Ksq/kVjd1bXkZHiWx7
JtrkWE4r0aZ3EKdJsj2MQYVOBCkOiSlfjklbKS9zvlsH67LrEVebpouE/WBRpMPUq2laXhQj1IBx
rmrVkMGrFV+3LrpYKrnqxmCpusi8JL7dF3VTK2G6RW919Bq5el9DkhZzugn8ZsJnBI1MOx5x2LC3
ueDVbhiOc80P0cBaNdC4U9zPsaqCuJfbrGZM78aoPzfD1Kqe9xfbeBJh2ikYTLTaxg6raLpohjFR
Pg+djvCQqNUsSiBxCkNdvO/okqQbM9eWtGZvhIZ0eSPYuGVRAVm9Fu4qYKgLhBZeSYrfWDfRVExb
VostqGjmdo+CuF6GcGzXiWUjqUPq43LvFvZ8bZJCtaI4Qe1yCn3yTVLnXvXj3ZL7OJ3FWxdtUyaQ
3De4aXRZjZ0e8vKkI7BvbL5IhZbS65qbWFv3Ji/Rc1GNRTrN0aD6Gl6rHJl5KCcubbvmGV5nr5ZR
k4cUdrHVm4WIQTmAHbv4V4INdwUVvZbcT9Arb1fUVTrPN6vGFesiz6ka+2IXza0qRUXVPC5QrKGn
u6UAutAnVDURPbTNfIiTodXJshrNxv4cSbjhOpg7FItsaFiXDXM8PexhqysHxZHmb4rNZKsvTkxj
rzFAqZp2OqtD/XIylUwZJJcq1+6kG3JyiBynKnJhh5GbIYDTCXSnMisCyzWDGjt6c6g9dFnKRq8w
ygsV5Ox1UW+9EnO+E+VwJoh5Hm3kXvLqqsmJAmp0XnTdm0Q0kYox7EQrh2dtBHGLm5TS7nIGngBZ
4HayNAYYgSZC1um8Dbl2yTmjSZutcd0q2zdIL+Jdx9ymCje1WrryvSHykhdAmbZlIakx03Gya2by
RpWVz1WXuCGdm6pVS929hXKg58lknsXHfmyZXvKhU7gbnvVFu6okKhUuGq/y6Zj3BpKG8Fe89YkK
MduHEg8pWTealp2ZFWs6PfbPprmYduWMcuXRcgzYrdqObauaMELqRFfRMED979BJNdaNwjI5iU1e
ZSuDTVObZ36Vm67687YGiiFJznVdZi5f2pTTKasDFGTO7KYGlz9vtxHuS5JO5WNySuYls3l0rEXA
6iGOdO5fy8hX0Imo6sV8vYZKNVuVAh+O02bozqJ8e7byYVcOJdZmpLdhWQHnUdm8Qkrm4rwVJijp
32FXXaLeLYq09CwqwqSHWlZpNy27QHsoiDTa11DT9cDsiUjqUuU2nCb5swTasubb1OyjMOipwL2O
gimAlUXncsNHnsMu3dY3ddwMKl5xlCYPkZg3vSRLfsYZRNYXfa+r1c2pwFzPVbCqO4ZYMmBLHdGM
bEj3vlQJetEyI87rPBzIWs6XW/QugUqlRVG8EqM/Ni3bgHCMPpWL0HILZ8ukSzJGCk/rHSt62L/9
M4l0jUugETS/t6QvFIUaIluhabRbpvztGsOa1yY6CZFpdDKxEmgvx6lEzfN8NmlT3dQ+rKon25Q+
0JqKVRd16fad5WnVkEqtQIs3NDhgHyUwh3n4IHGXsYJAutlYR81ySgf2HigYsNayPylmVGQ4IIim
WLIZy7Mlf8Fc5dWY2JuNVLslxoeer6/hxYuQlgRdQJEkynRdr1rHeepo/SLcSEfu17LZDtLwIS0H
6Dje74G776qcPefNaHQ+xHlaB3Ewtty08Nug+FodKhadDX3HDmUc3hDb657UVk0N5H0RqluJm2x1
5Tvb9EQDkQIC7WpFlhVDIexfkODfusbkOpJuB3oHpyPhGd0au9/I3KeevYmnEasptypupjmrMb+1
9UPPbNIwF72eenST2O15OYRC5WK7q97GjhtdLvk+5lAb26YKkF9mUKUfS73G/TlZ8tO+751Ken8y
5QXXLbZC5YNJ+5zeL94vZwQ20LGfoS32i2IMOL+jvWoclIYo3IoivqOgKbOyauadz3voRPCxNR8z
ZOiW9sZdCFubXZjrQ4hJrGdfugyx90w0MYQxKJ5E494mI9WNb6ELBTtnE3BZvJZtOmzO7YIboUdi
pNair1LphlKTdEUGaRZ5kyFengXJ58O4LYkSC4RpTKK9GXt/Wi6nOZ/IHvfzaUFXCWGlyz6pmpMZ
v6gCpVmFcgHdZAp7V3ObJmK7oWsAdt0CX2zqWVcxSttZvCbAfKkpruaIZr5ZJ4XZNVroB++751Hk
lcPyZGXYgx6AHKU+Iqqr3GUPKCj88Nfs/KzsNO8aMd/lUdJkzOfneWyrdO4heGPLj3kVuTR0UFjb
TefMJJmvLdXtksOuGc5WkevZUKwnIdfMYrNoAuKyNNV1FdzzyUEtIKHyKR/4c5EsV2XrX9pZoh3a
5qNgQUHUz5ZNJmophkVNtj84P50Z2ZxhX5xWCT2vmuhFz+vLsJl3GL5H5brJOaii0kc73+QHb1mV
9iPkBjXmjE6MKQq/UlIwxZm/64FLaMG35/DedFb1fFeBROzYfAvCF+q0DS82QdCO2fx9N/P3i1iY
wpa/nKEi2iEMINtcOjNQ3YsEP2DMC3twuIz0UJ3Stj+bKSoPUkDem6SujtwyqJdx6HW5jWO6FkMK
6hQfNpqrejPtTsLzqYayaVfhwgPTdTvSTSTDKxa68xS6HjkTzch3SR/irF+MXprpaii6i65rqK4M
o9ncCqgzXuqZAxGJhFeGxjgF9+YaWQmNoO82Nft9PUHjicrG6bXeYFvV6DLB1aBDVbwbcVtk9TyD
qJirtOzHMuXr9BbX8n3xmpCZAG8vTRry9k0yAsPp2XyNunrSvJOp9Ot0XDCIiXreYp3ExOttiU8L
BP7ItNFaDZaO8IWwI+pqusZb4rKtfGYc9AwC1gT06g0z3VVvYMOfx6Z4lZDlIMx42a/TwU2nYDTu
S+vOu9DqCdKjfIZzF1QASV57wHtIly7ZQ9w11L9nZL2UQrXEpQlIjH7J4pFkzMlDt9DD+TGxolA1
i3frlh97FF210ZRt43Q9ozTv2XO8bOdtKc4LOn5gYyZM8czZqlIyYYViyBy3udx14UTEYOiw0Bwb
YaeUsf68K+QLX807uZRpT6Cv+lC+iZfwPseVDsHGyhAwCSLQQrbCTotIvm9HQfYoP1Z4uZxrkMNY
QVZmMW51XLis3YZTueB3Q+t7BVLgeiTLqSv4aajYBwncNtl81i7j6SL8dT3ak6hxJ9M8HS20QwKc
cJPDVbdKvebPGh69aUdyObr+HljgBeX1acHFFcvBe+qsf8W24tzM55JMR0xyULjlPoqj67Y5JdAH
ueRnUONW1TQUel+8XVI+d2po89tEbodlA2LXdKe2Ko4tNP7ULf2uSFQSj6eT98/auD2lRTsp4ME3
PvDXKCmvw4pedMB/t2o+NAkozCRMq1pFFCsGGtmvqtzm06YuTh2QBNudlmjPsdxUHsTek7FTcwL0
CEcCqYf+12FGVBnFDFiHj1QX57uQ1MkuN55lFEFR722tRvgJKHV1ivK5OoTFPvPnUPK7dOXrWTI/
I1sLDgQIcB6GE8n4y6pABDpPAGEAbUsFY3JlG9hGnY/exya6mzH0U9aAbzBAydvY3diTsyIsZ+Us
d9FEprQb/dlc47SNC6IFLt42CT6hOX63QPBDzUHv4hG68LorHd/hdrjnkzhurj6dhmRXwbe2Zf5+
kv7DFoOBw/Gk4wiWTNvVq4Qo+qxGtoI758+Bqp02wyAgLOgVs6fxSspsQeKc9RHEChhUmrN87xuZ
TZG5dpbf+rW7QHV0BOG2y5mY1BSStzGqj3SUR7dpz/zLJRkz7+yoeEQyUg/7tdyukECHOTEYXIEo
rfrXBS1AFcXzIRINaJ+pOkQJObfR/ebeiPKZJSybMH/NpZgzU09ptIUGdAQTejIGSlAsnuMGnMmJ
XJeS5uctbrNKjK8WVpyt7MpPzVlRAuU3zNkTR/fL5qH6Cv9qy6NGk1B3AHoKItqnPhe6RF3QBFRW
vDZ7QVpVyPoa2+jV1Kd02rdrcyV8kas+EHwYwFAySfxBjgxqcUtfd07yzLfg6MIv3oFGASOoy8GF
EcubEdQwEj2ocrdUKu7mOivW3utSgoyidXMYkex2xQb8E3TizlZroi0Uth5JqwTw69CyfQ97DX5J
J53acdIsbPS4LeiIgRwo2XEttodWQNqLqEEQYNBz2pnXrKWHBShBGvr5WePHXUBgF/Vhnd7Z/Caw
odBY8uuemFiJlqp6An3SO2BjYOu4odIc/EhJQoYdrtNqurELXVQubQsFVBvixp1JJrAHOgmOdwHP
RBb8svfyoh5BfOb0A1gop7H3YPf2w23HIM2KrVBFAmyyCWzUcvFjBn2Mp2M3Lmke0SENa13u8mWF
bxqL92zrwVY3AUwigB/egoSlhVDrum7ukO3eVWDdHqBzZGO3QgWDEn/lor5ITV3dVKS/Ygw0gCUv
mpaCCo3B4/Zy7Y5txV8X9Tqfx9DpWgpqyBT0sg9dfQpaL2kwaHmqbWkumCEPDd3oaWzmcyqCSGML
Syk89oey64sHOC78Yi+o80JHrgFnucxTWvBVz8PUqZpSm04IrZeopfLQx8udAU+u2Npq1/XQiTs6
vCczeKiToWAl9c2t60eyNzlJq6096YFsXzUTJO/o4ne4M++Dn3I9LWAC40re+ZbuWpTOsag166Bm
RAxEnQCfaHZ5dxElwJ79OKsKA6/tq/5ujdGLvofKlTN2Emph05hNhXJ2sAqZRA8GEmTzIDBcBT2E
9kuuHIOg0m5kmTNQwOq80EMgbWprIlWb5yir6ixn1TkwtA/V9CCh7cbSogYjL8/nLa38yrVpuiol
LvcZ+NWAEchaCwbFvvXMqMbOQIFMlzYBTJPZgvu/xCuYj5i4TC4b07kAkkuml8GWyXUEG7zZ2tNk
LS4injcPz74obuNIg7GqawbGUASuzH4m0CPaZtpHQ+R0O9QM5I5X5YDYzhXspqBmP8l83bmmucEc
/MQYvmtbyaSMSe5H1jhQ08UGxbyEwUfAvRrwltHGvAhb7Q5hbFY1TJNTGMdZWMFq6FmZkh525OjG
LLHFbVuVcUbYsJMtCNk+51tqKgJifXnPrIUrCztm9RiP2iREy8kGkOdgfbAKSmmbFJfCm33cVHgH
6QWbcwWPjHa90DZaVw2ymYIYWe9kXXBgb+zocI5AiIMqtNwewVq+KGEAAIZHZ0F5lh2wK+PSokrr
crxDjJ3btrycWyCa81gfGXTfs21sTvpmthDEoU0dAYkTtu6iTybIKLD4spGJs5aUZ6KKL20OxK/v
7IWncasrrhKBZj33kNRg/ewhQBhticIHH2y+YyAIVTRAAJaoyHdD665IO1+EZtJFZ2FAARUelGyU
p1MZn4GrknZL89q04wkuq3SNi/iBa8tDg67zy9iI8QqmZqNyACCMo5oXzAuSuobCtGRLzgK1t8Uo
xGGW+9q4VTF5bdp+UiQ2byML7MWMyuTeaN52et54OKFmO8mHttVmYmM6ODSdtCy2BxuR4hJt7Bmu
kAF51gcFZhI69txcDzKZNWwY1Rc1WJblO5PXFyGa17OATq2oxUVRgUUtIfWHFWYpYCx0Gq0ipXIC
BwiHi4jRQckwuQw/UFUhqtTkhj3YrkTzATgE6tr9ONZScwPyuCsw0nSEydHE0nxwz5EpYRK2ricL
eKUNuKqqNOdo8K2G1yKyYJA9F9C9bGzZ6Qq5184go00LrjcH819vQKNp1MUP3tlVX9qzPnEzXLYT
Rbqh3O7jups1TO1KUHrtsq+irdTtBHk6ltE1JZCrU40JENxoN8nOajrBMLW09Gbs5XTit2mEB7op
CLjw4BYtBx93hwnHk87jFaZ8CyyJ+DcyWlVE1iSdttfwK/dW+6LD4NjyQxIRGBTAJlbt4i59M2Bo
UbhNF3yzgZJ7kAb3dmCLiiNXKgPziph1oHjkeOWSqVZuDqPeWnBIl83eiXJ52ZiHSg4k0PJN6gr6
79LRRi+yO3QVUHE6NG+hokRgGRQyY0ZOCo2l4n0Dc17bIl3ZeTckfDyfRp8hCkMSZ9JiORmapVWJ
Td7YjjT7bUNSbdyp4NdYLVV3KQNMH0xf3lliov0ACqzz1X2L6/wk746otREkOQeRl8DwY1sbqVER
XVS+KzQMV5v9LMqXBW/AAJyI2I1NnK1r8mxlwwTt2EuQ4XiXlw/irOIChobinUX/l70zWbJUR7P1
q9QLqEyAEDAps0u7W+/bmGAenQDRSIAA8fS1dmVlnjx5rcosB3dwzXJ0TngT4c5W8/9rfevfE5q7
EktpsBWNy0BeKlqqHJYkNN/xaoieE8Y6dKTo2OOur871rhMFKSHx+zluRNnGlQP7Wyysxn7Go1zD
TEHrEov6cDhug2qC7uuhiTQznU7NOP/oZ6gmHUROCDfTa11SaDKOGOKdbWNsls1JKxRacIzhUy5c
d2cBh6Kb2sz2sxP7ofFjr0IrgDWbEMmwFhS6GwFh3h8fwStC6dCf0drObyMxL2El0NKXXV4bFE9V
zUjq9Te3Grv3UJryhFU3Q5LsOW5XmfQlTgOjYEnQdioWjsor6kgbR5w4OTxpeAcUvapsyzB3l+p5
JOTEB4dfqWK/VF31iQ68IAa0cGrq/jkUEz9oN/y2tFBmQ3/pM1WKjOtxTqTlEqJS8DmhgF3D4WVp
y3vfQVe0hq9uA5OS2deImXvby6egilDW5Z27LhkeQUaXMoIVhYOfDETGbbTflTqNFH8SwXcb+h0M
GHTIpK6fJArOTkM+gZWC82J9iKKsHlHpVaTzMxvseTC4uJwD82OYgiOph1cZhm+kh1AOB/hVzcvZ
7PLstPPT0g3XbmjyKKoOeuqvrttmou5+KL78Hqbxp3X0J+TpeOb7swvVPhYEmhbju041JNdFOO1V
eJAGlc/SWQ1l0qxGZNp10Lihy0BNMMda4zR3YKFVLYNuONa08NrmrSn7R0nF27arQxXK8zraEUbA
yuPJeWq0lhCCNx+PPvoV4HV1LXpQD5YGK9GbdZoWi76DrPpsXEsPHUcNvm3Exe3syXjQ3p4tM19h
tIyw4zuFxpHLQx2YCwl1eEwi2Q/QZNYhdhoeHCsPQIHbem5W0WWLp7qqXybtFgtsl5PXLVHmBTDP
OyhT904Ps3cgKkzqzc7nqQpjTqv5rpxQaXI7hgemFuhdgawzUc0fjWz4JWjZCx1kd+hw9SUjUySf
bR3dCcoTfCgl4GXu+KqTbp7XUw9XspiNfWl35t/hgCg83vRHI7o+9qOyzOvo5sCFZsu6bp+OjVS5
11MGoRaleOB19tLU41741XxzAym/BvR1icPOsQW323tgUSdNQclS6LlPcIn2nO5+7Jc7O3B4GShK
pzzqUFzs1VhsZjm3tdLxENAnWaGPX4P1Kahrk/b+WGJVjtnecJrMU8tzY4qphBEI+R4+1Qq5xUbL
DHgFTTl6hw3LqTYeidVIvpqAw6X1qk8XxVFgohFKO3bPDJ+wQm0ZKq5iMjIvXTZUqF7XA0XAzkxb
1L/JBtAlc9n0PpZkQe8Pea+WAkDJ2MpchOYjkigCb96UM9f9gx1yKEj9s6H1UU8ebmZatsXm0P4c
Vdsed1vdxdgUsMFxkySB8aOCl3MK73QZ25zXrngRYn6PHFcUzcpkWobL41DvAmLR9gJTBjIMDISw
l3lXGZA67eAfeFtfVk37Q9hze3b1FkLVVsUyie5tEL8I3/aTqVsUGbsunLVHh7syYARqXdBC75Bg
oypboA8kemUu+tl2x3FD+5iGRh9C2x63sctG3NjHULh5UJog9UmQVOHs5yNRR7GV+lBGKFlH4z2p
VuXtFMyXlTEeq6ACtgCAC3I6qCIeBGUmJJy9cdP3ZdM5sZ7sfueZYYsjXbrnecdt2hinOwruFF6z
QSHYxCUU689mhZ9GdlpUQ2GkG9wQITeGpw3VZYQ4O3Trdt4G9UInqFE+5LdTWzZJxAUIKttCOWsn
uL8VASRTNXm7H6XnkaPq3/xye13L6NUzDMUTDnVHeNGTUA4ub7f0k5XPULRmk/ickatB7dA2ExqT
oKlSgSr5IHl9Bxl7Kbaq7xNnR+/cCHhJaqxU7u9lolsUE53bnF2nE9eOBv6BwWW9NEuwX8QCQot5
lMB5lPtpGXD712y7KMFZxksDWWqCYx70tIrp2oVZS9ePzkB/bJp5B5L2sN3KWWeaxszz7Os6woAo
9fzser/4KCWeZzUk0SSaw1SaNu4Dm7aMvEkSwEYeoStupf2UXVtm2Fcmb1bxxgWqZLLX9NJq9GQd
rn3otYcIq+3gvJMgfJsEbw5Qewm2PxRq49bHRbQhQCgHEgZUHwvvmTShm4/Y/ij8eaEqHzePXoAZ
rf6DL/q89iNStEIyiChpWS5ual1jEt7d44Bo8GX4wUnpBwnVkKe1jwJ2Kfukq+cVlpRzDnRvoKa2
d5SXsV7mINspP84GNxwsalQWoYWgTADr0eEh0PRSrv3X5kyZZ/lxg8tgGTnYMJgOQ3jxUBECvpq+
dnXjDSrvSzi4mfVCMkeHp81FwX2rDBvSvAf+O0LnUKn8yybkdvIUi8Wiu7wRqECjG3bi+hNN/aD6
7lZoIPtWFLQzrwwdpYIO7g3iISTbnjkr9qszPdIxzHgA1EGtwGjaKY3qgjmVSezq6rz1l+YkcDlX
vfLgB459jgrhdWpUPO9uHXPjGah+YZS2cPHpQKIC7tRhMduxDT4anAy6FrhG8AixatJhp1VaNVV3
jNBB7QTsn1v7XdIsI8zp0MJBrj6iDpeXy+BK+PMWprIJIGPNvKjsWpRA3JKqJiblg83WEToXGxIh
6zWdifOJql8la+n9pm0fFiKQ99UGgae3uzg2RNvMh+4CKa53mrxkXKZ8dgsQOzYve6xQWkPW2xXQ
sEVEyUYJ5C8fEt6+Q8BoLOxT2ZiTkJfVWv+5lPZutOsBrReKmOYe4I1Ix4HeexQIjuP5J+l10Kln
mY3l9ACbCMWi8n2YUnNBJKx0P7Kp3cj3FgYG0B/8AMZeLCsp6rZQp8zpf8+e/7T0AiAXAwgHcCKd
rLhUbTTnZpaFS3V/9FrQKwzHQ8XfHb+d3ioKjVQO2BR0Yygn3BMf/SJgDQrRvg3TKrybxra+tnB6
04Xu122Bx9tNc3nQdUaiMqlDefRY6yaViThe14AUIwveowCrwPecK+8bEvtV5R/kXJ1kDcOY9yGQ
FKW6AsfPAxVDGO+o/fYQAEqLcqLjrnuKRqdPB8ioKE8nDeBprHNTE2AwsEbCpT93ajjhu+SA7tzx
JDpzSx4rVBQJX7ZTGEVv3a1uNQ1DJymXryhC1WQkvDlQfLHbVe/hDCOfjhHsPjLVwCEWDYItdybn
nlTBclxBDmKgEDlr6CUoPNSd2Ro0HUm5yfa0yeYrbBvgCg0aXW/wSnhszVsXyfoQzBuWGY4A2jGa
VyG/KyOwDk4HucVlI250Ll5QF6uk8yaYxDNAAD3vMePVWbvVT6qCGgzhUNTuWxuUV6daqxjGlgf6
QT/Zhd63OFFzeNMnD7JUIiMyZQE9lYa76UyjJdlpiKoKtluKpfVzljBy0eF/DaX8GGvPz1AsGhgL
KJXqKXBS5qHQI5GbNTsQsggubDS6Q7ZHuMQjZceiLb02XtFXg9e4U1AKATRAy1UR7LUOCkFPxSPv
gqboR3dK67l+dXQp3uuwf6IunGK3SsyybjmdvaGIuFEQGPGyoxPP/A1HU1j15XnncD0nr9pQ3ayf
ctRVXLXUT/Dit+iQ/DW1qAiTZcAuGySRRRUtWReJRHbDfildnCseKDj0lGeUKnPcLa5Jo3VJ/FYt
56lMMOVDp8ra68zkkkdwLHxbUlTlELgdwYttjbLJUuA2sAmkmVO3xF5TDmzqoaz8jA0cho0ssY13
3BSr8u+6wLRp7+1NQr0WVsbW3aGQVmk7U0jkzYdzA40nIFPcN4d9Ka8ErHYMC/Y+6tSWWI6iUZWg
6mSz+anDhq+elDZpCrgLjjNk3RjCasLxt3LyxIJlATrjPcsdxBjbnAqC4sIPpBvOTjXC/cNJWyp+
5nX1aUut0q1cv7V7XSdGAjLdqgTafJ3gMHhk4o4KWBv9Fj0uHKVtu7qg1SjQ7dETIN+iJidiLlT5
1ledvgQ1FBJvae+lGWhSOzDXoJjUkj2oOfw+SHaF+w4wwPXDlI9gcK0EDtV0pIA1Lwu7t6DLtAv9
wcs2d3gZobGDYuohkWItxa2hQB6seDG2RGPsCAYUxsBFcsZiiJwHZjZ4DsLWZ9aZ5klw9ag80MOi
lkVLmjleZqLuBjq7cBcgS9Si/4YUtE3rKAL0E0A7IH3siOsyN0er7IfvmK8JYn+8hdUJEtrXpC07
DWP9gv8eu0Fvn331O9LAGNo2+PSGcI+9KcRSjaYVJa552UE9OkAemHSLmW4KFbtb7D0Hn4wHDzoz
DmZFEqEhBUuPphC8sPrwCi0A7uLN8YueV3m47UlV9YdxvwFNI/ntehJ+Gwoet71GusUa3UfcfuE3
61MgLUMaONvPmU9YrSs6US/8jfL1swxbAHTQu30P3V+1ww8LT9UUHaxHnlqwKzgIyiHRzQqKZ4UX
NWq4My1spK587nuc3w1xU/AXP8nS5UxA4aINdtatrXcUO46dzrwtAj28lDqGptKhJ4gOg4u4wABQ
emAeOdm6/6hYtcQEiI9fmVfS7sDVnKYFG1FVaduN/LGFE0m2m88RzPd7kAUVa17gwUeAqgX64F2B
dQBhwJ15Tjtb7zjZUWV0s8GOqvBsptBditXlwJz79lxK/lAbiNJCdG1emu7K+jkCakteeatzwwkO
Qruk+woOFOqHC6ylT4bIbVO+4STEI3JGYDKeqybEI4AMhhpHuPD1ZQjE75Aqg4aTfhBC85ChoN6G
6Sfp5lwGq00mJ/i2D19E+T8Dijqs6+HprHQ/eKuA8luNDx1fvg2jfz8HYJCDZXia2O31jcK8uREi
FojA2PZNBnlzHlp2MN3rvFBc41UczQK8Ap5s7DcgaydrfojRF2AMl73Q7Fe7STxlsNv4QFzd8Ga2
Q/yL9IoK00c936ENkkOT3I4n36jfNS/vSq7swd031AfSPLB68I6hCYAeCPV2U3ymtU27SiZS74e1
AvdaLvIZuXkF7837VuJvXCPvdQ1dmW8NjI+on2zcO7glZQ/MIGJ1xoINj4z7R4k+Ar8qipxwC1/K
ZszoXl0Fuvp1AJHvqBr1pBccWnRAlB2xchXQuL1NFB+/7ADPZ9/mo+eA14fduBw6R3wjK9IQYABg
dHnfS7l9W8AINIOiiS+9c6PHn+UwTbHBo4P945yb1nkFbBAUoWpfK7INmU+2ExiAOp88uN+k5LAu
W3ti/v4+O1Lki0MP40j9u3CzR94SNHeifgp98xaBy0oliaAVLLUq5GSKcQWpOFoicynhokpS88RE
9n6GN+cR7oFihEQtNwIOArtdV/zRbQdaBDLSh9HVQVxWLvh6BnJRVd2WDtjQwwSoEIwpPQgLSy8a
ppROzWfgOncKWk3MOv6dzQ5aD1X/YmEfL17tF1OH4itcNXqI/aV2wuoKRhRao2LXJTisDnnpBljV
JX0i61hlnmly0aCAUQKhmglt6waRDRbheZyUhskLTWihhXDVcQYFahcg51YB3Z7toezutqF/2ebw
h0KQ+sSxWAZ83O+Ef4DdeGu36XmeICq73rcVeabUmOid0L3JkQfCZQbfya/JHV4BIOneXqA61zBJ
7FfAlodu275FkIrA8IAH9f0tnXx+EQQ4ddUFX65dTowE7oluYRNrEm2HeqXfFRtQRdpI5JX1C0ai
5jKX39zK3/My2t9rW0OqkzoZHGGPtajSnVx3KGFriY0behW6vXU/VaqheU+CNpGwgfJy1A+DHzz9
/XTZP0W4fgyoj/C3/fd037/98T+KX8MdRuRO/zVw9o8P38YD//Gn9Pn/vPzb72H8t+tz/vKPX3nL
2v3tS/+YXHtLuP1tjO0/JOb+Mmj4f4jT/a+f/FPW7k85zz9n7aiL9Dz93wJ3fx7295ek3V+/69d/
xe0wRQGztFCjez7mZSDXglDk3+J2Yej4UYQIMhYWOog/4nb83yOMonERIGch99wQn/ojbhcyynz8
KzxEDMRj/0zcLnBuabo/p+1C/JYOglyuj9QmQ8z279N2W7+4LUEdj/OcuVm4N9/DHTf6gHSIasMr
PKgScagg3dntTh+WOzmhpdMUoZVa/6blwOLG904Q7KK4EsNvoeqLdqDa8xU3URiexQaHAKz+d+3A
x4+6H6Kth8M8wDdcanpY4YjP/cDzMXiEbN5dIY8d/ab8VLipYmF3U/hWPMI7gwUy3jx+FPrRzJZj
h9IrRaz/gG7+xx5s4HjBOz7VEGYzq6OfspJwdurmCujvA7cq0E4LmJf0iN+gcUoY8AxD9wcYTVRJ
i/6FrIUMbQjh0QHUtm4PN2LbEZubgyhMpQPfKWRSpXpAnGPuP/VqBUjYFRE787CqTsZTAZf6RPy9
LeQ2VQWr5Xexg8Tsl2dA9/ZE98d6YRBDGwHiUkG/88zd7Gy53m2PWnEMExs0vzmiISHxvWLqH0Xr
ndFNAPaZl8PkqAeMsI53oQLYA/52GHq02jdFcPbHO6YHaHWqRQrQtn0SmeFs3QF93bAfxASvHvOP
QIRhiCz4aBfQoBTfZjWh6rYpUmMGVewtibZTE+/z8LhOOLPsOMmMW7Cxa/ss+nrOKmOvyJjK2GrA
nL4FzNjRzOwjQFL+rUKMLt1FnbDAbw+ObdZ4VxEISjai9A1P1libChX2wCbLKFsR8lz5g7UDvDqO
aKfcCgBkFLeZ30OPF/VNNP69dAgwrk67ZfsS8FO00BdqcKVLOBtx5SPtQ9zuNULa0GHtiEACf8Hg
oIN05ifut4A9h2k5gJ2ISSjQM1J0LtC6XuBfEyBE6IDqsb3yAXjljKQQUFVkECKRRrgnoc9kSDos
OL33Nt0hNw0RvXa3wFcP1amZxfPC9qR2nUuIXgb8Eko8Bimx7jbQ4CaeNklTzNGZ8hppr6RkqLp5
MAFqNg2cI0byGrZjukGLNxTBMDYEL53mv24zW2DNeHDmOb+Qunyo1tpcqh16SqPdB3pDEQZ2RhIv
SlHkh9MuIJL2IYKoEU1Q1H0o6kL5rF0YiDUHf+KBiANpB58ezSCohNjXgMDINpnElRJtI2Blb0MR
u09eIZc6ggIHY29kOqejWlBGNUhlKDedovrIXPkCLzHlrFoBtukyo2p7LAXQdVlOhQbWn5UTak/5
e2X+EwkEzedKgFZDFm4O6oegGr6Jin6BCfnGFvyywdTJBE40s/W9Qbws0eNWoeXWj3Ll08ncukft
oO2jTdAWk1uNqfTda7si+tE79kOvUZs0A6pi+UzdPke9HyKK9KsC8ZhAXoPtVDav4Xbk6M/iuoVP
NFXBG2ZXdmebzB6czhVqpeg0uAA7XqXVJjflbuOm8e7bsl7SWg19Ng1OiURuNcRUTk2Osy4R5J0v
aksbC1xj5iofuPwwCGsnQkz6fgz792Cwvyq9u1cQ+0gPjfYoy/4Kaxgdet0XTGyPgVeuB3+CGeNF
25whsvndbPSttW706i9f/rRDwCAPzAvGdAkciyMqRBrV0Q8AIlZECglSI5SmFVbNdWhHgOPWSZuw
a8+sl0j1LSyvWxeGnngKSW9Odgdlp/3xVLHx2KsQDAvjyEDu6nnyR54HaOpprarnbczXnV01U3Ao
qglYm7fBgrDZjJz4Ye09yG/NqpGva0Va1lWF0gfiRtu1cx4IdUTmkx6Xlf20WHb36wpFfoY4TJBh
zinJTUPgN+LkARDP66QJqxVedT0lOxksqIP5u96QWWvRtW79DvHdVScGqDhnweTlqx2xLZAVxD7s
9jE4NIxf1lLYM+mdgzuFFoel/kmI8+TX0XwYWkS9A68BRDT4SDbWnYcKEdnRAM5C3DK03iOhX3Ud
fvcaKdNmQA4NhEECCnKKRdNDcY2WdNrxSPHWBTM0JFTEq7vFY+m6h4WYr6WTshDUe/C74GlecbqL
Zs2idnNytc/QujsNWXgG3iIWOAZjpDPMKCFwwf0PCsm4QN++XLrg3tOec474vlxWJZ5FMB1nB6JT
CNPm2DEQgi54iYmA/HHd8MMVqHwDdktq1XDSkbd8CkSES7LxOezvGwEz3COVcj+WENzLW3lMQ6fO
/M4OSSvgU43YMpQ+SLfJ17AHLMO66yTnp3Crvy9VWBdNic7SOFAkSxzaCSj5z9Z4l80DgHTLPU+3
UOWwDSJxoqqMG3Vzi3v67De0PNThYdTNqV++hYbCM9/6eyUmB/mGxPUMSXUHnr7j4asNvV8S3Rf4
W8hTpRhvYs4Jyx2YQQ2EeOoMfBLczaJn9Ggk7orZwY1m8n4LYWvw9tNMDaJf7rmcow/kx9wMBIbO
akGO4BoKd/Zf+brabEJ2Ez8lz5e6ehcUBBgfTS7kCmYtwnEoSpsiRmCgwYP3U3X3+1+Kw78Uh38p
Dv/vFId/vkO9+1rmX/ofu86/bzr/4//T/hSt4f88EOZP7/jwd+0pvum/29MIc5TwjgQoAz2XBfSP
YTDBv0eRj77V/csgWh+N4V+HweCNPwL0iwGaUIZ3B6GY4PLX7hRv4nL7LrQgDPPN0FH+M90pmtD/
qzvFHP7IQajexQzQgN4+/3ezYCi6SgnOAzlDYhpwqsgJ98tnGYkPg/BnjnJe1RM9MYFg3ByM3yfc
LTFR4qfjjYdpCj/LjT2uEf+sPZL18KZ3iM1DH81pCzorDGFUUWF/gC+rmr3B5Q0eb/fXn8iZJkqW
ZylcMI4aDdm6vAza+akCmN9TnfKd/Fh8tHsNmisUQ4p73+TeFHhfoQ/I/hCkg/aXjBJRkadImOsA
wTxW6tN6UKm0ZN9RCd1TMvzaXH1G5vYwgblCPHRW8xWSuze4j8yXb5qgCtfei/b5VbfuNZAvemJx
HbiZF7UffblmiIX1KQYFfguMcwuALcmo4VbwcPpVvS8q+hSh+x7ypujI8iHXL+TIijCE46UtDEYZ
YZKHCtxDr+W5QaW/NE3S+YgMWuI90x6CnIA7ssMX3JaTOytYUnDRb6yv6iZUGqSqUUiN99WPkZlD
KfBrTpg6EtUXFDnPjr9hmIEs77ouRPizysEE/tqQAQDXDVxPre9qGT6Qc8gi/6lW6O6CZoPTuTq4
nrv+6M7VYzsiZByBsB7tXl0oCX8KDKTR3cATZ6jS2anviKl3TNsBfDS2KE4XmbTzRpLFN26qvEyM
4VCUutwxWINnE7FIF0qtrnz3YH/hzbBiyDdD0Vkvg1tHisFlJxDDYa4XVPiTAxcgrNzbPB/qHEgk
f84Y0FFE+D0BmBkvDgL+cwWtuXV2uh8GkOey39DidmUxz3Ap5+ZRDduOKMFBBpiDIqYcGUbMbGFw
TZWT+Sj+N3idJxs8I/26p37ZoIJRIIZ6i1h81EZ3EftNytVNeVUOCCz0+do0Pwe75j7/vVm2IVRY
XQhmqRXNhKRze2lV9WkctucbrBzFvtaAjp/O9CxM0yFmkWA6Uqq5lefNZ78DdQoq4Tz4EXjevv1E
gHrMsTQBWFKk82w1AyxQiF525rI5HjDmDsg3JHqWEL0/7jIqTBQA7wg8kPQdrJPRINUKc1U4CxJl
FmjzXkC0eJJr8wHc/jgN66MuNTmhbUFv2XJ23Jsfddh+OW34OVbrdiE87FK/MPXSfnRjS9KRgm3d
HfbTtYO9E6z8hKEuEvgxX1rrYzkYJKMVpsjwynoF/DhQ1TN/ojPI7KYmE+a5QL2oMbkAkdXgZGEA
zA5eYejUaGDWNNB1kGJ4EZI0OnjbbcOLaAnTft0Yqlw1FENHseE8sp/8lby6HQSGVdxE7Ak8rs67
qXEzvrr2Nu7mjEbRxHpHr6/DTufOsD+N3ivlCBAPG8SZKXidaARyTe5DgYn8OyYjvGFY5PQwa4mW
e4NRTkeWTdUq0rCtX93AzGckhLFvQvjYgTPO8CagD2sfwwQGDQrV+vxsBqyGdURNq1GrxpZJZPKn
HqcWBSDr4YEahORGbp8qXvvIsMOypx305mCdfkX+RlIBVR+sSTE1bMn4gCdTEiTIzHLnVGG2SGnu
pPKnxIU6nyB7irzQjnDYEthT4y5XsdiviUhI4wo+t9rlW1mibQOD0RB+UKr/sELSfC/VmyNdTP9Y
f2h0qhnSZzRb6HeM/3pxZ/zoNzB9RjP8shjkSmWbQz5EUFAekP54d30kffzZZedl6zJGlzeLrH3k
6BcMvsHoqOkjGiCvjTv+30AeEI1/NLcGn+Mp0e6Mu+2tlnDcrUWYJtiOPZQB5yYRYBgR5vxMQNOb
MHOgIrTP8iYpWI0JTnu/fiiG2IAUzjVcQazQmraFuokS802eaG5CRe1Nj/UAhmy+iRjMFfcgYPlN
3BiY9cD8i2+r2b449I8JOkg9z01R6fIytnzPF2glwI9+m+aibhKKJO5UdD54/mF5NJUsMyuDJRd2
SD0oMCOUmBaKzHKTZvabSLPsKu+1dmJpEcDhQ+sVwVi9RAgvGAzUxryDm7XGxA60HBKQuYlBJYwL
sCdPHVLNmM4BwQhaGL30zfoxY3hwQhzISsFNYFLbJ950IEp7dt5vAlQNJUrcJClxE6dKqFRr41/U
TbZCHsFLzeb9gvv2UkI6SObRg4DTeqm/lfm0kRDDwrBhXaWAZt3EMf8mk4URUvo3TQ8u0ksJygH7
CD8y+ICUI35p0OWzm+xGMCamhQ43uO7VI+hfA9amwU2qgxe/lYi4LzcRz0LNm6Dq+Td5T+/NlW6u
BEIGxcG1/ot/EwMbjEjOGsRtEA2DUNiBEGA4O2rw5MLH/cT1hNww9sRe35d1u517Up0jLOSPw0dk
VpUYixETssYDme0AKZrcplMhB1kSNNaUO7HbCJUD4LyuASIJZeC5uV4Rg4FmDxohQOO83EIdJYe4
N+/AXyO9JctCT5Vv24xNzm8PA6ASkNoMQ3gCHomDswjwa7OTOhHXhRduF7bPiJB0+mgG9x6/apeV
FCObQB76iYF1JQykjdoZQcmX5xV1wH2lIwT8MeuJr6EbW7s6R+Tov1auEsxNVZAnkFqpEdNBIM3F
CAYMTrj2PQb3KBxrGfHZqdH+kxMsd3Pff9+QGQReGloMMnFYmGIkH/j8F8+4Lv59cA8aIklmQ31d
WxmdysUcmganDdEeSUHPJIRAU51MyI9cdNdmHcVhWc5RWWNghuV5HXQvJTFQqz3El0NEfoDsAaX2
nWe2I+wG/nC8ZcMUUmQYTmH+k70z240b6bb0E7EQDM63yZxTs2XL0g1hyRZnBufpbc5r9O15sf7C
Nbn+7r+AQp8GGn0M1I2rLFUqlSRj77XWt8hzNx4HBT6vBqAJu5kQjAMONXN305I/2mN97M5Y2VOi
CqTxpc4mFirNdo0hUI/9jk+EOd9a0cyG+cMS2US9o/61x+JAmAU3Q0/+x5snzkPR25ApsG9NsOwz
o3tMMv++WNAKHME7MUMlc0w0AtKG/L4TkzTiFVm0ie3YdE+efA79hDS3xUciNsUXzzKeO6cQW29Y
v5mB+RF6R8uH2rY3TVaQa1eXztxJTP7sYnH+xk/O6j4OpjrPS8WN1YuOOODx+JsCv5V7KVX5bRnE
cyJgtARpvmlS56lrk1tvSXCT6B1NNpvnVcUAnhzvLo+Wc2FyERsZyg/mmxGzeX/GOZ1gnBzzp4QE
pJDlpVcLGSWDdGMqxwIvfgdoJuIBluHOtJYoITVr8qFrsm/Kj9FIEmVcTAeRNyMU9XPU+479RO7z
gr+VIv9dtdGvsNU/Zr/v3+XX2Q8SKG+zZQbStHyX2wza4K/SJHUXQhdxBlCP0SERIP8c/v6GBEop
jcMBBW8U6P/vc+Hv6uxfZGTgp7/9+UcSqO/9L8OfQ1zMEa5FLkjyMjQo9Ifhz+WgKf24N1lLYuSU
UcQier7nWHz2cUvG2VodG0EQIO15xk6NAabJDcLRvlFKXKuqxBrprMvWZtG6WVznbCT2dDAXMAlS
XSbRJAffQ6aKa/dKetlZmuOl1iemqVym3ToZ4JZgpG2THG5NnyKo2KZzW6nkkhnJR6HhX1mNZ2js
yamkfrJ1h/4wuQvnLsxB+0ErV2pKCBzX9SXhb57N/tI03V0ex1epZwJfi+cB6mf5McGYug+sZtpU
lfdaueS5xKBPHACtvphp+0akZoRyl3Gc63JoSJ7oQjRDy8WK3h7tCtJEVqsro++qUPbdidtki59V
vQnYhEnRkW9W42vek3qxU7akHbbCenkoC/u1TLxMp0qI8K4Y6ldrfMuwWu/adcCSNj4wCi8IdP16
8kf5Ke5Ge2fW9SEgjWBN8BqgwRyLYr3ua+9kzSawj9T+6KWZHarIAIIWw9gy26k5Taq+ieabOMoO
rm0e3YYUZ17VjxbzIfa8+UObeGfub6ETW/5GqeAwlY7NyGZ+4HDlbqzKTq7cJm8xl+wA2hwYjp8a
GGuXqMqes2rRKD7B7bmx3ptU4VIa6o1lIx3Z6l4QAztE+HYv/DLbGd+zKpw7c05ObR+cY089B8py
L8E0vXbNWG+gp8U4ffrd4BhyQzDgIUMJD4eMnB5SQTIeGYeGS40LnfioQjnsbyx3naBW4YIyRf/C
I7868CEiVzc474SsshDEaGRbFe8JvAIoOx9G57WaLEXmdvwy+uND1BTgFWX7aTCYKhh1CYezFSdZ
T8YjCL6I2ujDwl93SQkHq2rVUcfGixSan22n46EMxv2YJHj6DIQTNV/MfZbHKaSTNj+Tn1HbIRKn
Alofpzdl7xYJ/YQCq5BTgb+TUelh+LnMhpNeUqsfYf+gxfVZGZo1GUke98pmoT8EJGpKzrCbVRRz
SNyC/J4q953w6l3TRutu9TwecdPZtcyYY4F9LjvxVZjqU9wWD2KtL/FiXY8xgXnLar/xGyECtG5N
o5oRQtr0aNuQVZiX22ne2HW+40j2wa4w7Tdjzo5Dn/YyHK9B7x8GwendQF/f+D0/X41QH6P5Iljk
wAZ5HFe9A6uuAN5kVo81gbbQ8Nso5Ai76yR5MGclN8+AsoG/Wp7NyN75hUnQwfC5zpiwPJSoW3gb
G868oTCs9Ep06CDJxYIfsx90rMoZ2VBliWET0YqqU+CfykKNe8J/EYE8nL+NPBUkWkmtjQ+8cQuE
gt6CdeaGNontQ1kIDOLg3fxgeMMxf9tzRTMveaRaRPy2cOI3uvzaS6ETeFn/1JmYSKf4CaFj57SI
/W2RPFv1RHqyMPGmrmFdzzPip1UyjvCfFPajCHl9it9wA2Fxrq3PvdXVx9FS7tXoFByhzZ+sie1P
1sRP1sRP1sRP1sRP1gRz+j9jTTRuMm1lAakmjsNpqq6cmmX2Eqn9GiwCR3GLrD68DWZqHGUzmZvZ
LsddkHS7SmfAzdS9WhowV9EXCAnk9lTS7whm7JOqf40VYEsxLsutIZ/qJGh3cza+LG7WhUS75cFJ
1V2dBdcR8eA9o2m1KcGSEDjuWUgHp8lLg/3kFo+xnHb+0O3KfmQbUe9U4BjYtsi4KmFhLuNp7SBT
gIm2eByzjPDN+mb0iuFUDf4rOYYzjoITL8wzTY7Xc/c61ZxQ1joCbDFxaPXrCHBCz6GK01MXOkn6
nq/+hD1dEZDwipPVZrvE5Oet677dGbad7QodLjXaBmQZK4W2l9GVjZ97aWFb+Pa3VECpx+qI5pOt
p7Ukl5Jk43Vbmw3LNI5FI3FUW6/Bg4rNAdswfz+77bWMkm6fpwhE6doXJ0BQ87zeDO3I4aDsDKjf
hXFso/rKHTk4B2vOCp1zRtk641aR4Smt6pJiqi9xjciy+8jqWz5k0DDTyjsx/PTHIdZZu6UHioZh
x0vbgw10d4N9B5o4OI+l/GTN6m5NOMUGQf5AaArkk2B/YQ7BbaSUi5WveOgiYKzmoXSreLeyFWRP
U73NXga8s6sAyABBxwy0T2wRfPA487gc/FxhyGOadMc6XrwjkK3T2KbPwhzaj2Vkl/tiejZUdPN9
mlvHpSOYyGvQsl/lku7xfAA3NuavbVPnX82+ZnsupuGgXUtkWTd2AlPEqpkNhcQBV/TscLp5PJHY
pSRghn7uLMvOHjkPjjOQh84BB9qQZx7jNthnZoxNFK9oQmR4Y0bWbVZVX1m+knQbBxZcEA5WC2K0
kUz3HkSenVe1p3EhMGZ6ZoDV8C41z34WVADIYcXm1rj3kujFLJw9QZTQsubqpDpoFiIZXxOm1cNY
LtcQbtWm6BQAZTgQCWCfn7sVvRXRiwqqPf9ORf/fldD9uVb54xv8YfgObPzUQYCr2g9sLZz/Zvj2
0M1JeLDLEZ6rf5d/blX4T1jBbbp6v9u9JYVhv0vq3i+WJcHmocPTgG6hkf+DrYqt/eb/Yvh2HEDS
FKnT2uLD2/mXrYoxxjGOxp7skH+OpcNcJ5vHvF3T43fRJprYeaQsUJhDtw50/YOTvdQ2u8dmwaTK
8uKjXdhsRckmIh20oU/cmzg8IwRgFZ3qXMK1Hm6mpstDWTnurozcF3Q0FOsuYKe8ctf2iykcRM+K
3AD4Kxj+CsxrG6RIcDvc9YwouyPF/C3tFnmyWb3WxI1Ct7eeEmsiOrreOF1yTMwRDnkbnOs64B5m
ztzVrOnQxmxZi9kAG2SN8TEDBOp0lHA404232ta5H/IjhWDQw5V8iWJT3hhsP4wlPzrWQNL6npl7
ooqFxYX0eh4XmhQ1je3etepQThZeTwkiV3ooLBNsoK7x/JOrQ6Szch/ZbdzGOVqclQ0osRKgpukT
sXLsS1WY3RnwB9nkzvCfFlay+4ak/E652W3lZfQkZJt1P02uhcnz7C6M2Ab1NOe2NwDjwtXq2cWD
LNq5gYp2Qc6Nq0rYBLnBO20maFLBeG/DX2TtlOxlO158Ub01Jd9GuOJ9mfKHyipCaM7s4X3nvvHE
jLzoXfnUh+7jNrrpHAj1sm2g2M6U0FgWyIMeeqTHmmFNwTN0QGxMl9XBmmT3rmF/rfzFRTxRBpHh
xQnnxvE2frzcy4Gtm1Uk9clbSfFhZ36Z1vm+XCebJcjk7cSsDeTK70+u157yvCILILsc52oCr8y7
74bSZF/0MmdLyfeGquYCe/cbA7hJvosW+RFZr7wmcLPHNOGweXN20VqBrLIqTiDp2t3U0DD2lvmt
GgW49jJmX1hysuhoxLHPXmrLK8J9N5Vh99RaQOGgoiU5UESryPkVD1bTDjsnnk6yNKrDaBnlNrOP
LB8QWcorezZeiEK8RY1Wea3utU5fKomGX0oSBLKY0uPizGz3Ouc6gf8P+q+0jlwvpIggYseCvWDA
Yyiy6ARyuZSIMvvbfjIfExOke9ZyOhkQ5Zu7lZqR9HX21mdvXY9uXZ6TVJzTRl1nfrVfiuIFGskV
2PWrNXou3fY5c619qQY+QtgLOGlphltILnZfwgcwDXUwUv/sUkjk9TCG4wBDpo09X+1syAuGlX8b
S3fftTPm8GR+X1SLgZIuB6O/OkzEioGgQWcwxPDgt8U2WpZu6xWQRP7LuDxTjG+A7PUd0Ix7Owpu
HGPUMllfh04wvDZF82HN0v5YWv6JtDfot3/D6nGpI6Dfwfg8d823Osh3CfesrayRv/8bg3ucKXeR
z+oP+ewqgrbmSdTP0n4v7dVC/klr8OlmSuvRcNdnxLI7kwIXcylhiAlHnKTjbKcx+uTUpHFYUVG7
kUe30IG6mAOVWx9zPlBwJO+8ZVOKOIGC+cIsAAgu8FETq/qzbzTXVcFuqnJZKNOecuc0gCtE9gDO
te9BS6d5I3ezMd8RQQ7LDluHTKvnSsHIWAuldmBqODgb/rJfmo5c3syxzXnvcnGQaji2o+PcQKG4
iwAStlAJcjFuC/OZ5R/Xi9OKY1eT6Ta6k/vETvtQ9la7DyagonIFhlFit2AEGfEbtaicIjb3aUUF
ho8PmI0//nuRA9haUHRhwEMCdNf73LuHu2zxqMSUoLg8IvAjvQw0AAQplwoS2GM2Iv9qzgIkXvQx
CeCv1mRKTdPTwRbk39Wo7qY063fCvhZWPx+tDoDlT4Hs+yFOcuD6W33s05fux3Qf/sVfv+K3Uxun
LOHZaGASH6T8QQv7u1Y87xfbQZfD60jlDyZFzlq/n9rcXxgCaQylD8/SYtg/OrW5Qp/K/hLTs4SL
O9Pj3Ba48MI4r/6ohbVxbOfwcVVY0fNBrqi9gpBFs0YpbuKeJ6areDAGrXhsx/4ygcLeApS5qD5+
gpLN+G32b+VQX9IyNfZVPdvEgSpGcLxPbOcj5wl6uAzxOVBg0jrbCN3wxsvNs0M6nIcwHOQihaFu
9K+LG8OeqUrzKDwyGdSYHEqx7K2Uwr7vGS1i59V2IMCMSVDeVmj2Sy1oDcmDT32jPmMQmkhwKJO6
mgDAZ5dyDoLB78KGmQcrpLHDeaBd7WVd8CwBMs7DeGbIDqBA070Gx7aBWoQg1cYPQVTgShD+N+pi
Bp5sI4eudej3qBZDmPVoRh2+Hhv4456Ipc5H2/4hwztpLyey2TyK55YhdKjsHa1dJoUfpLPh3gNJ
I/HeO/bLPDqAtWbzqVnN+NQ5CJv53Bwt8D9Gd5nAKNRR2HagtXw1A8uM3PC99ocPg1MAXKXBZlss
B06p3/x5aC9y7eqdMcTE3P3pYUk7oiky2jmZHu/B7ICLMlbkhwTPZ7yvVlL2ZSVv45J7RmNzarCx
J3L2Gz+YgN4TfGr20svrSUagHMr5k99IuDW/Yv8W/DtAiZyR3HIxeRSg4DfhvnqvNNba7OXWyLKT
qeN+OXaibTyanFGjdBdh8coX5s60y46Nz+8xdSAI0/pxnUadAT4ZIEaT+zjdmuYd3sBmYAVxX5ke
WB2qQ0OK1o5dRjRPliNoai8g9TLFh0a59/B/nTCKk8ey4JV1+2psH9sseCFdwUtJ8tu8iM9VZ6Yf
vM4MafXDMJPUhPx48GxiCbZC2oux6ScKn+joY84oCyJ6uEDc1pLb1SqDM5Zhn0x8B2MtiNsQJBzs
YKyd28lMHorYz/cyUNdt4EcwBduvoHspZFDJVTfm6dkwDQwlGGrptqDWMB8K6AsR9hNBii7ABdml
iHiT174VlSC1Y8qLX1sXCVXsMLezwsJTBRi25nwvSjYJfjXXN4WBntTKlr1E0ZwAbzhbztoluvBA
JIWYSaTbswZIlYd4MZ5b1wvLBPaqiPOWd0u+eeAC2Us4p2DsglNKV0DnQG/IV3y0AAXkhcTNJsuO
iTF2h6nPH7GHzYhizinyiocmHY++dE+K3OOUqzc3px5Ci2oDf0e89ebobzI+S2NloXUn73XrXwsK
JLdrAetl8OsYxFjwVayfh5pVzhQYya7StmGPJcfRH8DiBEiO1rILbFJOeYwvTKPjlxtRwrMy/fFF
dK2/9STeL0Was5zaTzOJd0M8VgmjCKSfk18Aq4Tx87yyydmYtnwcGOXoETKaTWU1e6u4Ki2t5BFO
hk4BcgOwEyTL52C2j3Ze3TE60HvD779tjGRrm/tFwO1qTMMATX1wAw2RKt0TWxYQhy7lKomNIbHt
F4i3mHU2ZpXY4N0qGGzuRLqXNYoDYwaczVNkuM+9h35bdiDC1zi/tVjKYCYdAMg19ECI6XEZy2Nc
Gc8lSDHo/Pi+CmguPSxXEDNTCH6jxk3gXJXgMJv8znaGS1OYT8MqJ6ZJ++IYGKwMBa4tbaHbg7J4
Ey7DgnXjqjHAOPmT4/WT4/WT4/WT4/X/Gsfr53jyfTxxwAPhX/v3Sa3Nl/ZLtXz564jy21f9sVj+
vj5mr0zyyvb9HxfLrhQslgVOPldagu3xn1kt1tuCKJdHq7dnSwaL30eU/6Pibh6R/zqi6N5uD1M4
Q4rDWMSL+HFE+dnbXf/f6u0Oipr+mdY7jGy1w8nM30sjc0Jrbi6RJjlHdKduWN/clEH90DTY19m2
j0nz2noFDAEf1Bmnaw8idEeDBi0SswPNl3DdS+kD9I3abt+vtQc+ubmGOLeGEKXsjSjr9xFcIIMD
5RjioZPuNUUNOTouxSOyks+eOz7FMg7YMGKoa6k9p07gY8NxWhgY+Fx/g26agO9YUAEBqzUDR84W
hzNrFH8X07XRKJvDFsskHeBrdJSPvx9FjUswPHqq7O7Zgj+T+Ry+eu0WZvl06LV/WPls/Jsl/uZq
b7GtXcad9ht3mWcS7sJ0p73IrIiwvGl/solROcWwzIInf/K0h9nDzLxoV3MMVgyPN6dN0c1nyGTe
ncAEnWo3NBlx+prxR3dVdttimK61czrFQp1G8hm4/TdQ9ZdEe6xp8qWfcI2OC/brsmzOLnbs5IlM
CG+fdmn3JtQ5cIbtiE3dJ8THALiVGLt9DN5+QbmRj+V7SpcvmBwH3n7adlnmU5I53dvpNO1Thn5s
4xwjYwJ/aBwLlnJXe8vJ7sPhxm6eYzs3avznvFvJphjfDEjPW2fI6YPiXwzatd407Ss2S7Hx7teZ
Ubq0x1vp0fCRRtR+J7Of7gYW6jRCVd6+NtF2RxM6Z2WmNYSD5sbS/nkHI31MMbbEWI/+4YbQHZI9
ZRm47tcC0nWXXMV0ScqqkB9cwzo1JT2wjZM8lK1Ythk2/pbVQKR9/W15GeM8PnoY/nvt/I9jEgEF
hT6e4RuwcPmT9GCPpFg1XdFdtzpDMOo0ga1zBdFjXOu0k84bRDp5QGUkU+JAHIEvu8mJJ0B3Phcw
NnZeSrsfEFTjOtdphkznGjydcBByoaOe3lC2BV9SpcxT44LodtuswbpOsafOShTRpbEYYRL8knsw
NCBcCa/AYaf5ww0gA7biVhC+sHQKQxLHIHrbHGyd0EiAnxmNjI9K9Z8FGQ6d5bCX5b2IewIEwXIm
HjTjuGRdaOQUjrYzcQWdCqGMmQhLxkdCsijYxwahA8wG16bOk6w6WALSO5x11gQNqUINqmlg4g2R
a5uSounq8OoU6aSKIrJSUll56ahFiefqsCzNdaLTLRkxF9XYD0rnXlwjYXOytA8++bbSdh+lJurU
YCKzMf+Y6lxOoak7pubvJPWCg3dxz7YwtGtaz4Wz+Z7nAZyhYKoudUHuMgfqAzb6NAOMoDcC9yIB
UzZquxifwXbWRKDJ53vIvr0TwIKkpgZBIwMEiQqfaqKQXKyXHsSQma1A6pgAV+BDgaYQpeCI4trv
dpPzsBBoRoOEWDRrdpEAYiQ1zSjViw6icGQrQGMMII/iAuaMj2GhCqhkRHjkXS2DZjs08XoklITp
Fpe4piiZmqfkaLISP/BNp1lLFLXTLrLMR7o9vB0Lu40vq7vcK8bjUlWXBGRTX9379LMdSOiF2Bne
Z812Sp2u2jmUcc5+d8MwDuCT9s9EE6HW9d4HQ3U2QUUp+MPTmLxmmiGVQag+1Jlzbg+jZkwtmjUF
cyol/bPp++o5Jc/qkyXeZppQZUFLn1UDO5Re62Ee71yJfiqMwQd/iAGeLp8lpPRs0OwrCwaWZmE5
moplaj5WDyhrkd5nMrDptU+CagalRblsvms0XWvRnK0V4FYCeKvQBK5Is7jyGJpeoPlc3I43wZLe
g9seDkozvGxgXgNQr0HTvRqEPU37GsF+tXI5zmOsu3UhgsHffatBhMFefrUXesPEenELnTjSNDG6
ia/Msni32Y9ikmd7gHedpr7qPYVOjUcGJhlwMvGdUgauTLu1N0HrXhduVe5FzDsQJ69ju8jdT5zh
f3ec4f+HsAgUCBud4u8mkOOX7Ot//g9jkyZf2r+OIb996Z+pIQtlC11LSMcKNP3hj9SQbzmMIax6
A0eYwQ9jCDQJ10dx0dExwjx6Fvp9DIF1CM4w8H0iiw5RH+ef+FtcS6eC/qKUOFAW+V6ILry+QGr/
yw+pIYGdUALHJmRdszVN8vRqTJXu+ei5xWBEyJ0P0hEfxiF/afKT3U8vzbQam7xM78x22tkQC9X6
6AaY6YyKEKQlnStgAXAe4vIhT4luEvMmWuQCoFJ9+eLkgBPUAMC9qk5NX3+dZkhzidE+FhppZQtt
emBd6DrjTdGQMzAmcoqCyFLgN1+rekj37bL/2Rv+szf8v6Y3vH/CBjse3SXJsF+lH7phee9UTDs5
dhn08TihtK9/Sues3cKkG/qELJJhZPiZcGS2PScfMG5gGeiCJTMP59j8RFCWZqc0OVi1NcLTG6k7
5ELC5sIBJml0geanzBg+Z+1Ea2errxoLxEoj742KyVVFj4uRqGO8Yotai+hxzdC6fC65XZeqkdZ7
aJdT/OBYHjK74CRXx8I7OZWyQghq1KrWLT1rZv8la9ePTnG/FMT0MLjFYeriCzPs/GwOFyHo3Oa1
wSmVcQEYY1RX+QQXoBC3INl7UtjrJ7gTXRjUXn6myApQG0ONSkCj1cJVYdLFuykZ7/xbd6InYJ0O
VUFFjUiBGfQNkD9zoVoz8s1LH7jd3gtocKJPj14iUBmA1dZ2m7hCnL0cWhjh/guCTQSUmJ72TqKd
lI1HQ30ffLCozo4V8DQHYvw+ATUSUdd0jPw+2uYkj8N6HeiaABgn0/EDftWbqg6aD0nRNhyFpEdN
99BdVtTVC8zMeBMVnnfgtphC4qaeghj8wTLpr+unYbyy1bAv3ZyqoWRV4YvqoyJMuH9Dfyse1CAR
DxlM+XSQG5s/dhZKzKoIHhcmMMuxxiWrsAnXy7Xdz+PtpOicSamhwDzbkdQaxk0HM5H7G8wAelru
V0owkWW9CWeFnz1UuLuCgiQgUU8QKiST4DAb176ySkY7e93lwQANEQPkfjHsU+wRolMrxA4qjxbc
rnCGAKUW5g63miYPRskuAK6NalnTmSjTh9pUhJkzPq50yW8jiwx/tFrrFbQEWhRg/0j6V7eTmpCe
3OTeSm9dT+bHZoZpqOxjwsdot9g6hYcXxHLrERDG0G6r9VoU/pF+4BsMtc2Jqj0aAldkbquLrLAh
5Sh13LEj95hE4loOyzHL4Zb6JCMFCcmprIF3FOJTPNN/lBXRDEj3wRCY6/ilU+5G0nLqGNiQAMG1
g47fRJP5mpbTQ75cLB3TFC3XiU1yM9YRTt9qcV+Xb4kOd1L/d/JKmnVHbUbzha5RPyJaik2/UyPf
sMEfvel1ZLRfqY6Ze/Vmf0b4X3WwFIA72J7Ffo106BT0abo3q/yj56jh5OYsh/I2ItzY3Yn+Euvo
6iKri0L64/mpBzsdcJ2/R13LjgUK0BfMkLux4fLIaS8A4m08rqZxBvh+y3RDIjJtktCH5LLFfAZf
WEdsv+NJKD28UIhyNgiikRpk2aCDuT0J3do0bz0AfYeV7K6jQ7zDQPC/1sHemoTvRND3e+CX5G+i
I8C1DgMbKbFgj3ywQ04Yg/Q9LZ1ROEv6ebUlGs/lNSUfODtbOhTwTlOLjoE6Q55F/o8C+iRp7HZU
vgXZuGyrgruJW86vuRQPgM1rhkEGdMzzal9k1deSOCe9DSndioJwQdIU+caTfrNv54Weiep5lsVX
tynCiMpXth7Jzsb3ZDdJvrOS3iPbD9s4EsU+k7FxRrq/j4aOYh7Rk/JP2/vWKRW13fQN0ZiK23Sw
HvSXADAuDUAcFMQk9Xi2pPWBDr163+fWk6RYPDOD62FO3UuTqM+iiMlmVvWuZK/CQYP5sHKEc5oM
47ZIbIDDy4xqT0rgZiJfwP+kzHfr2rOYs616bybWx9GjzjFX7de5oROugCS8mS172tsEjkEU0fIy
AwAiHwq0VOzjcrlPKpeWPSCQ1/ayPrsVmirg+nc3PeWWmo6dAtnopCGIeecpaz29uBPpTTtj+Z9b
BYvGnW5dtyVNHFGiIB0+Opu5N3QzNaYqavVwvQarj89x3cdyefN753aq061aykvXUwZlZPx+ZZt7
CMI27eMzP8C6FsdIuktIMHMrIUSCdFFgTfNbSbm82XGZdCkf/sFgiVh683Yi3gCRIVQOSFEg/ubD
SHGT0yn4llBfeVFbN3gUBcmMfjrBg2pYhnHJtgOZg3mGEOHQxSja6KFR5VU/NM52WfAzSANvgNvh
RLPThXPpbNFYqrtABsgnm9zRjSj0T+UTLuDELY+yXeJDTxC5XKM3PEe3c1Af8bwgUjfcQAJ/vik8
NcLNHO6JMd/B5TzbXOFuT5K8mNOvbc0ZEwx9vrFNCmi8oKAT1ou24ICMMBt4av/UcX7VcbCN/W1W
YPOf//HWGRe440P11ynK+fVLf5uixC/UNDPxCOl5yDMuaspvKQH/F6z+JgPRH0mA37UcD14D+w3A
DCxy7O/Jgt+HKOcXnGbC9qSHXdCH2vBPhij+T/86RNlkGDzHt11L+IxDOOt+HKJqWD2t4VQdLQmm
Ac256XUDIMetOH1JJ++KUpPpYsWsirrXgEns7EZ8ontjOlI37J1hVCXHeZie/fW+NcboavJx09jB
sLEk9cORV1IfnFfPxTod/ST/VoDttia9gF2GL15RYnJ3F6qRGcHK+ZvvKUqBFazmvP9SRrWx5R16
j0x1wzsL3Uktp8AOgO9IcRAZR0wvjnGqQ5nb1o54Xt23gga1HXaigwVT/Ky4xlaDJfpSXUTkuxQm
pUVYzkEWFsnZrDl+Nqpii+VV+NKIX4luuK95RFoB5h92kU6oqD/DgOSdZt870chLK6mCoZ/7w9Yc
qhKjWiLAMrN2mhPv3hp4LEzL+GS51PysbJNj1xHhqmG5cexTe61WtlVoFTjQi7Bfpteqtd5tStdD
s00o4ZGfTZZoGs1uFG+ZxRMW0gHdaL6/WyL8WHRwAxw6B/1BOrjdXKpUt2Nghw07M2hC2NqAGwOc
mz6mRnDX1/ljBu49XGZgYiW4Pm+2XgoDiSaBOE0DFs2cLmoJ9WLpptXk3KHIroJhtDZlkgwbWy6X
ueVh3s9PKePAqRqDG3JR32gayLfr7ajcdB+N7IJBk8+hNIHHJ4Tq5s75WNt5QX9Ts26yfZffyYEt
Z/uVfmn6RcmMbW1GldJr/I2gTOGwuON1bj9LQb4ELte51gt3Y6Z/t+B5GDvTtMt72nPoD9uvsflU
qLjaVXPXhovfe3uz9TSGqTmmJK/qeXr1/eJOMYpMpReEUT04HFndRxqBNtyqeyoKOYH4TlHuJQQ+
3GBwsQEEHCaYjOXU71tTLzxLyicnN7pgJncSZV1aGmN3PIC9jTvzl+z4xONuEcVylBn88ODVmSI4
gsDz+DUQPwvcch9EpRUCHnbZvcKTLNrPvVWqq4lm3KVXByhptK41wwexnipKqz72dgk40iyzq+9/
pPSnIUqWRrvEUo8LdEEcURJPUWHsmlVAt2osZz+sC7QkgilAN9R5Kc9TNlfnkrrVJaUxck33/EM1
+3Df1ektW5+3LMfzFUvdYmJAtajUfST3VA5GO9Tl/JZ3blgT41MwtjbvGE2zPVL1ZQJdMJFKo/+0
OSjMVuFMfWQ4LVBRLB7NBzpFjoRMAkqQmSiNdV0urPC/pItXP8zOWD8kQXJyWqoZvd7vb7CXvRVt
vSJvIERlUfZ5QeJE41DVXZHRS29EtMtEJDGbpVJHJ2VdbIqrqdVoE73PlqxdNqnPBeNXzRU1aJtS
f8ngJt6hwWoZuo3ioBJkPItpeqIEit8NiO2D74Jpmf3+tl7Sm7SzA4oDUAYhkS9HCrKMruAcWuXJ
pQYC9mr7HT1/ml2GDU2cArON0HfMHSNata2NcZtYJj+kfV/PLqiGsTr7GOKp/CMZBQwm68tdp9kR
yIZEYHMEgqoJajI9gcQ9yb8T2c3C6ERdaPeJ5h7uj9H1Mn2U6cSt6SagcfcqKOcv/UI9lBPFX+uv
GVbcjv5tuhPPjYcvT3lIGL6kuQ7/+ScskY/Ewgb6du1vI77CbdmDzCfsGHrRMp4sg0Jjz11Pwrdu
Rj5jXt4KSgqhvwOlv11rwGlOjGYp42bvK+/Gasr+no517pn1JjUpZFJrNh0mjWrLlmeTtAyxyp1t
918bUPK49jiIMXWEWSEPXjCebJEBBlzfGhhwiDa8mCmV62kWPQ0FyBRcj3MAOzX7IjqX2Y9Pfkhe
a9+UwV1uomUskC2MnLSKtcgv0qYh2ik4/y9l6ZyyeLp11tnbU9PLcZ9HBzeoF8GMeZ1x/OytY9Bz
pcWdnrjBRarkf7J3HjmSJOkVPpE33M31NpSHSp2VamOoLGGutb4Nl7wALzAX42fVM8PuAYZAbwlu
hgMMK0VkhNtv/3vve2YNHk9c7DKc7zhmeNZRSwdnCNUw7sVxqumUELN46AVBXFlZXHQLfKCgVznf
lj13TQhoXrVvFwouVKK840LD9ilZ3S+mHikrsqx5SNyYRUX7NFpxRC+9f/Wb8N3k1pbb9WvKQVUw
Rj45WJcZRseXaY3RNnDuUkplP6BgTTdm+imaQjMr4QExxh/FnJAPXbJ2J8HKTz20may+caD+77mZ
31o0A22lIePTgvq1EbiNL6HVMYKH777PSpPcw6n1upPTzuPDVFW3slx0lda2R9u5cxNUx6agUXXM
x2wHYekhIRb7wkhr4KN1E+60rbENe0IQFouXnZOXxo4S0XvG7xg1vvPvqEHtJqVZYwZDtyvSR1TK
jtGB91Scp3fVNNs7FU90Arv1far4pMGVecFsApu19Oe9CpwZDL/pP3AJvLYzbRxy4rGIyB0FyeDe
ujxdtkHveFuTE43KzyWiGuS58thkNHKuTiav9c2asfgJrfKLLCQf+ooMlBkeYz6jp9qnbquTAgFS
t8EbmvXYL3tFUyptVgBQUcTKI97fT5JE13gZ8iOMmVfhOR9BgOZMyd1LvbJOHgdwvj30+JRANv0C
7iVPi/Ihl312dUy67cQQpBRYCXJzRmxcBphGdFiGXK1n82a2GyJufFQ2Y0msT1jehpaFYguKk3qM
QcaRX9g3ya8t2jhY8FlbbLHKtY9qNLP73j61ksQTBYjSlDKyk/w5Rb1+TWoqw43e50ZRiyfVrPdr
QiLOoBvKae8quVKK3kDiX5zwdebxPOBopu/8fZ5GWiC69YNb1dswpcGJK8u+zNOnkSf0xu0AAoU+
M1MfQswxKYFDfHYIDDRhsg1zii4nmrtaJ0z3hS6s6HUUyKydO9XGwz400q911V+RktlEGVTPUHe6
8akSmUIwUn0VclnR0FnqEoHC8leYcWIHGkyLH4E4oYbVBlBr4Vq+eRpj69VnmnF/1hpvS8fljv2e
Acbo3uyeuMq27xU4XKi4vcbjup58C/v0SrzPn2Y/clt1DWMTElHz0+lGOr7U9yzMD4khmJMm5pC4
/lk3/m3a4pGm4Y0zcAbLxPNGM4if+olAKt3NkaATZxYmzEvX+DKxKXX7Ymd2R8ob1mMJ2HhWyZtR
AQkuNS64hBvMKqK7GyEJc3P4rjRaONCQYRrD3IiOye/1CIDY1yjiVkOJa40ntjSouIRYHLe1EQ2j
2Nf+BIAS6hcoLE5zUar6JogJR1h0BMLZpiSBuEJEgdrgAkjONCq50dDkUeOTa5CVGqeMC59HTgzm
GdCyERNMhbzcaAQz52e1mZcW0phxX1AJeSpKMxqr3scNAMI5Hh6rhUhFAks4eU2anhaQAQePyp0f
a0yzJ4wFEyY02eN5a/ZgItxLV5QgTol42F1/VN88iNLYEDjwNGTa4bpOawgLCY969wJkLSP2BIaA
ZMJGBuKp1MDqlocZqybajZJLOFhHLDv4N0YOENZArEgtnz31VzH3bzA8IzrXXocaOvarCynbHgib
eIoCFZMBPCm9j9Voy12rlr1PaCUmM4K7a+NlzzUUborl8ElZz54lItaKLwJaN7VQpMpuWgwCDLoM
k0eKhi9mWfyYIH0nLPaWgQ6L3n+bdJKF5sWbKgxoUNwqSOG9RoYHo/1mtkmU19bHgA0A2tiGEq3I
X41vXbnLPckuGQa5D4vcgUlu2ksDfjK4tIauMBm+l1MD5CmdeJZ7wJaXb74GnGccmKVmH6wr8PPC
uMSw0Ef2oswsD2bgvtddc/TX8FvfAk93y/qzly+1NmYZ2bBPcGo12rJVa/MW7ZUwzPBzFdrYhZAf
bBikjA1BU+38wgFW6GJvYrUh9N7x1cIlVmFngseKcSwLnZsV7BxQeTr0BJ/z+ielhDbZBUxnPbGM
uUj8qKKR+1BYIUsr56NPR7GJYz/ZWW57cLUzYtSGtkZb2wY8bgVetxrPm/DKxyKcbw1thpP0ZUJz
r6BeGoDogvjnoK1zCg9d8MtM5+Pp8sPkzDGV///u4++cBOCOLAr+vYc1Wv72X61xAzCuNJ6quq3+
ZQPi/P4F/pm4C7kwO2ANWFdgJ/2njkzizhE+FtIgDEKBcZXdyD9WIMFv6MqU4iFn/64V/1NGJsAX
ui4WV9N2f1+O/AVMgq0XHH9SkQWCdCgElD6YDG7wLwuQ0Qnq2R+ndpv6xsGvSB5XdWSGBrxveZAs
C80immOXpyM1dpZk8YmRaIaW3S47OT4E9Ai43Iq4pYKn9NidOgcW9Qd34uZXVSfHI5o620c6ubYB
8keBAsZVcKjk8Q9/gPvff+I/UTR/rWr+9JsgrrPJCSyboCL0ZAzAf1zlDMoVbmw2ra5m5aJT2M+9
cW7rsH2p+KD2XOkzYwJP2y8fWcygMRLcGcOjabqXenVwzDl7s8snACg1LMjAO6ZrA1aWQOC+13mg
dX2jd/l7r3NCBucjniu662HbUVDJx45Qkb5S0L6K/8j8BvUaX1dKJ711N435t5JQUle6p5qQknAp
Q7bdE8xKauWIMYUkHiO7OZoJDN1gFTC7l3TLAhlJSpoPtTTD00JdlyHR4YRwvnW6bmuozWHXEKJi
TfBeZLpKIEAFWReK5gAJgQ0kr2e1tNWXBMFLgf+IYvWNFwfNue6r51TYDvdXAeFnXaGG1mOxC7OY
rbFtg5C05wPqFHogdUZ7t7M+DSjlqerBU5dR80v7p0ohyaZiHwuZbsarJWV1tNHlBn4C20sfu6k4
Te3w1bX3bj4+1ZMZwYRYEFbn76vn3/sjuw3C+mAv4GdsQqVu+J2eCkEqcCCQOa8eYaEWHW722yqy
V38lpyz6K8HjwKcfNqfsfDuP9qX0mukSO0Ao8llFeUcP6Rrw/52v+PDSJTtZDKAxtI4s9s5dmh6a
0f3h+sNTkDDXUVywT5eK6F3tXURgzNsk5RqlZPLeE3K0jILmwzKkGW56owvgG47XnaSUe+f3S7ad
3MtgmlD5vR/WwrkccBPJlLypqhQKd68uYTmfOrXQO948uIaFAEPx9DSC/rZCbKHCDu5550LEHq4c
NE+dWQcbN7/JZHxXc8bmi32Z/ZyaAl6+cV02PqQLQA4VZki8pjAf3pZ5uqUp7svUewOrSpSdZk32
9N0y5qVVfgjzfIub5HHIZLKr4/qM1LMcxJR96RirzsPMCGjlD5MmfTTLNwYr69z5ztFd+/qQNtyP
pAy5GVPU6L+uBMohUWxXnTDvDbM81OlHTvR8asmgM8KkeXlvG6l3C7PyaPZWlFBCZpNdX3WIvdBx
dnY16d7UEfcUr+7GIvU+yAVDNjn4iTx8U00E4wOa3txhW4n80SM5H+sIvZ+5Lwj4xSZzOlo72zdM
i0wHVsyCZ/0oJjqYOUhHtWT3WX7y62Ov4/pAbQ0d38cU+ubpQP/kqVeJG1HK2DrVKCobcxyIwCoH
1U8TATQawMQnuwNzYZ+xE2xM+90CIpBrmoDnt09W3Hg7oo1fujlH6hzQNurW+MquoqagI34XTBX+
ELZ0EXhcBdghx7xvgvrXe9ohRDrPcmMXJTtIrgiMPayr5jgEuOJ0r600xg1lo+DRM8Umuc2zgwqG
txC6KTYBg8tlUt6jA9IaUz4NZnJqOpuOBVPm2NtNxseYVVkx4x+w8h4nr8PVxR/cMPJkvzN8msDz
A4xr9axUr11DKkonJ8NXPD5UyaoeJmt+DqaHKtXxa97ShyJmTLOpkTt6eXKdGrM8wuNYLqKZA4Kn
dTR2qnip1A+D7dh5SPLN0LAls6ay2fOl141VT7Su0fVRB2G8H2tqvZsJ6zFtpkj2fL2NGQzNMVjy
09yigLdLfAqUOPhyYP9Ih0UtVqQ/lifkINF3xG3fiY90kXf5VD015bd+zK6NSF/qnD6Ezgcl6zj8
SblHwPkRfCbE2O8835eEUTna2rm5kylCYNMt6y3eYmy2jRSXfk2Q9QerONE8F9npzK1xVjRKT9/T
yX/xDbr7QKkNmaCCtNQasmWQLmiDkCl+mi9zVT/DKQOX2s7uOZfpNvQoy16XvD7VXFaMKTZYl8fp
Abk8s23jVJcvrpy/IMt+sQfwWiFeDEvZ4aOqLVrABTyayePmJXn4MhMYN0PbbvIUgVP55GOVkLjl
veRWUurHaQ2DwVpzf5uqgo1eS7jYXeWWlSmWLpFehFWom4Kz9OiklBOmo79eFcHejWObxj6RGWnP
KmGn48zXGkP5Hirwsok7o7vxS9zDJkAljF3TW6GJbrC/YOeM97MJn83qOhoL7eXL1MJ7l03/JOwf
Xsv9Ph1iYsSdSo+dJENR+ssud4wXyCdY1XwCum24jekTqLr0BpV5dOeXWfLcUbpMlKUUZabs90sq
rlt+snLvOQmlDsOhDY3dYln71jH3S51ty4Vkw6Hp3vyiOU7kWPWhTA3AceSHlkm1t7g1TN0YJQH4
Jv5hjE4deESvi4HEeXggtn7RoXY5h/sk+Q6nOpKTwx+N49N499VVzh2On0vSPztgiSaWqt0K6nhk
F8PGVrXNLsnEAdL+fly/G/PPsaXRh1vhKKPEOZO+ZsXRYFjeriMI6FweiVucESHIJG8GE15bWhz1
GJVVJjAbjsaKj0G/3BSreqS3iZaAF2Io+8wrI0wYDAnEHh7t4Sd7K5qE9iPrL1qB34aK9/pCSwSt
T10Bca4ltl9G1tBvE8Pk419t9KhH7+wGI/gOrvOOJ3TDPjxRe6v0zx09k4SwPtrcPDYGoAXr1fCD
l0556XHggpUsrJDMOXKc5iR4Kggy3+jvXGgdJV+xU0YEa/aZVbPzkdyc/cjp5TE2VTTTYzLC1ylB
OXTlsE+7n5S5btVq7xa32TksAcyR2A/ncAlsMPEKoELXhld59R0e0euuVNmOVc3GR/vOnZiTot53
qbcLV/mg4gwgIWNBYzJMVVtfDUdU9rN1TKBGZ6I4QG3ZpaN8tgPS08PkbUeVg/ibmTOqedgtKAZG
GtCMGS9wiCsvqmN6c/OG0LI1ufeuYtZ1QyPKVebsppQzZBS7RQxYoYo7pkbC6hPvdnp9KZxpXIhB
iASbUQKTTvqJpaV18Rt+73XIbwkLbJqx9/er6Z36wcDln4Zc9ILllSfDxcyBjkHOoh++/DpTI2oz
Bs6Nj4BDCVHgd8cquNr6Kmp23de1TmYanOyvispLfl5jb0E6mpmWlt6babhNX333Fe/SF3w511ll
89lm7aZG6N6pQmUPG0p/hYutwPXjTxFn0VTmij/k8IWNqFGDIrArdc+EtPJB4qmPkGGCqyYXsBAI
xzGQMxInkWPB76Owojnk7pieMY48xrCYN6tFVn3Mqy9dWmPXESj3A56PFjvAjgliY1ZGGHXgHMZh
PuX+W8r50iSKbhdeQh411LWyXI3TuDgxM7OpiWO47FgV0rGlajhYGjqM30KQIKhEZPLdfg4wXzGn
uz3VZ8sUSRRS+i1xQHjVskfweaDFHmdSMu3YpL13Ts5oJu2fZg5DSmklaA7VplxWdYIsH+7E7arj
6qhh32IdYJc6yk5vPXOq5XB0EHPHZfJqk3uvs/ucFHyGdgHbDNS6A16tIymfkZi3dHR+mClNUnYM
4rM8dv7y3NrpWz3a63l1S3sDCTy7k9QWu5IxNySdH5LSh+BBXB9cQOyFEy6k8mrqSH8/JHAZBxbH
fQOEYGUXvGNSoUgOGgCSX0IAIkLkNrazBgbY1qHRAIEBkoDs4F5UaX0/S/c4Vx+QJamP9pGpXYyG
ucYRtCxflvqQ5QhJvQYWuIbzPPI9GSzKd19DDXroBn/dXHGTfGu5Z//s/+9VGvohXMR/v2T4+Jr/
KSWL31x3Y/Bv/rlXsH1bwxTZXXmhrQ3if3dWeL/ZtFwQhzXhkPh/isn6v5GTgwziCFeEIHb4cv+w
Vni/8fV90/RcCEFgG8VfsVYQ0/3XzYIDxcf2SPi5GDzYfvz5Pm7Wih0afClsV1z5hPC/oAREyaTO
lT02+2KZxT6ksLYXF7JR6Nh19V7MKHaSU1033AobsM+srBMEf0HnmFYuKcTtpGFtsHWcpzJrN5KE
EtIU1NfA/gEz9Uure3Vtm4Zdve1VnXVfUr0bDnTwVuMHrqVzkp3yNKA1phNP3BPcreszv5e6x7fV
jb6ttiv0FYp47l7FHH8MMRUBxezDrvvVCKy7gf05+Wwz+PtTdaNKuoQ6LzsExn3WskeMQb3mo6AO
afV1izi/bsNadjNRR1ysd0nM8ymjWF6zGPPj4HqPYdXXwFSJbNmKXmOZGdDDsBiIYLovSkhh7EvF
iV72ehdTjDxTkCyRca9OQ2dy6dPWQYcypdJxlCTuG7ROJswKtl5S44TNY1rpsjHGskHn4Bzy2Ves
r92GrYdDabOx2vcrJGF+qfmr7UrUv2bZDMt649YB/2h8i5Gt9zOPww243R1Ph0LhyQPL396Sigqw
X6qoyOxnFEw0+NiLt7FgpUkJcz+09W6NuZpkJcJ3eA1L9NjVkICZ5o9JpE9rh55gWOGPfkiRBGmF
oiKISzvdgKRR92VmUl7FbwCIjCTs2Ax6pUp7ZZ56d0OdAVnq0jwahJ1HIFFokipjjBUhovIy4Aho
tTRQ20xnK+dKSiNQZPdUNLIU2HYBlzPAtpmFTXqOA+SsujsMeffCHbraUhGX3I8lYBaV78uWE6hp
WP4Q4joUNrsVM4nDg7BpNZvSqHHxlxtZ+yNmDSbzybwmqn4vuDWhbQRnBA8De114lHKhtGoVP0R+
S3sCpUH5jTFVyzZx+NqTo17zdnxdgbDQw+zv2gU8bidnHKZdJBT3VDYWbLcdIh5eUWJIhBgd0P01
C4r17KVD8mLFL02shkiM99bUqa/zcL9wb9x5DpP4ksc25dtAj1iY8/ckpKFxSDFcJFMZHqMWbgKV
pXRSUiqpIUopNCXhTHwG4St5GrTk2KFzNOhLWTWE6Zct2ofLNGpAUzWl4iZk6p77+kfi9k9YrDWc
mUY6A83vIGsTxif8pK4w9qZk60hpuWetXBitvhc4p+R+/YWMgh2lRiBShcMgaQ45YCkIU7hYxdxw
nOkpvWE9ozap5lElSzrzwUcXGagjnTZjI7pLtavGmjulV9wna69op1gZTdn+DUCvFuBXgaZgJRPG
oUKTsco6ZvTH/LkfK1Z8U3PKkESUAU9L2gu3TjuZD2Y3ncpVupsYUNjW0SQuoZlckwFbufTdH/Tm
YfEigf7Y1AiWdu6pbW0jBU6qnzcxGddtObBgovXrw1pH9zE3xbaz8dcTnN2ksXqNNTMMywdR6oIZ
oQ7ztwmwWGODtS7IEzsgx0TCH7KrSASuOo3aOrgY0C4OhBySKCjbz6mTJvmIgLmzaz8tTTYz+HN6
mnUWAD0T+ejeIvcAJRcs1jQZLXRf6Tw7W3gcBBfyNbZ0Cxe0cYkiBaPo2xTH5qFK5At37suo+WtM
rxe06uelTY2DGgegRO1yC0MBVdsq22u72lfHH0e0Ivsp47fdOTO0RdwG3tEoqosVt0hljIKS5ZuX
xO9IRDX9X9NHvibJdsgwUQEoYveWbIXZPDjq1lQBzXdz+DB6UAHySSRRggbstLaChBamtOz0US1f
8BNhTk507dyY32UQiojYDtS87tYkc+7rPviswGSnFD2xXABL6rV4zBbSlpu0MCJZl1mE8MljqBFb
sKbInNVzi0AJ8priPdztM4qfyVNuUc+04eb7xVLOFhszH06rjarQuncG4ttK0d6Dqsve16sfaht3
nGIIzA32q9jI69vKJGgNkqDZJKr8cH2uxwl8VqKmXGu55FjqZuzT01Ivb641fO2y2eXEi8+oz1+7
ZnHOVZs8839POPjn9zL+GTZdustzn06UAHpbRw4/CHknBaSb1/zdx+NTORnSsMkuckEjhkCJ/44X
vp3wzfY1IhKK5z6zyaTT6QvgN0GQSjH6WS6M9/gQIGXFcXlsydrrxddPYWd8iuTyLvIb/AFq467c
SUXwsbhmwqC88635e8/Da56meOvYwU+WMu8yIPvsYBRwbQIw8cpRF5zjLjwutvGYzwu6rS2rbZNO
u3LkEl5RS68S+ukn3VTfdiCVuUdAU0+nB1v32RvrsB+SGA+AxxxBPPyvD6X/B3OTf58uUaD+/UT6
tH79rHJcv/yXvvjbf7TG5kf7Q/3R/fs/X+b3IZXqNeaYX7QU1wsCRsJ/DKnCokFbsymZUZk5gUf+
UfxiPNWMStdGQCbi+D9Dqv8bpmAgLyaaFfZf96/5f33G3T/LXyDC+T7kMT2hfxi+0x9Fo8axpDUM
k7MtivbJIL6Ui/C8eALdFcVg5xaItmRT7joy4TwR+Y8pR4KnlYst5vSdhVu99wp5I00S5FM3HYqB
y7lMjXxXtexymnUrKcDaFyWUh2YmT5P1tFBK9kau2CLwLvtMJDPhy3IPiu+BZf0Tnb1Q5qoUnwae
AaxA93FTfMmm0DpY63QK4OcHtXmd19DZzPpAGbPumBcjfoUaZURdUse94Zn93PklJ23yIfg+G7mt
pY97MC6MQ1HLY5F56a4berqOk+Tqjmya3e8FPi4iCcX3btGtEP76BA6U/Yx/SDEZt970DYJhvM+z
6nkNGCO9TH62k/85B1y28Vd+mUoQlz0eF+Xlu8mb/MMcAqIYpCJFL2IDusnFbToozFZ8DANwy7Dw
0pOfeYDJzarbxivj+4LhBH+zOK4ug/maNAgY3ERrkm46QFJsWgJ5djuShFpwHbUFO5bYvgY1xZYO
kYt9x3Q61+N9r9rbtq3dbUr+Yj/hBsEuF8I1pH+DPvFN4lKUGrjOg5WFFnpZq60pUUnV78bA4oEc
sQbwNeAIClYfVao+BrSpfTlNKDRsfuKO485fxndRhp+Kjc1kb8omJp4hmzdnYETovOmBpce49VtM
oQXOw1lway4n2tNQeJGpZvOiMK2Rb8Lk0WfuwDfkHVGmI0QH6oDX+DHJMRvZ4IIZy1dBViR9Synx
MBP14tjzEUvYHTLAMR8vNtJdjF+orRCG6vMUPwpJD1aFqbss+Huz5GudiNcdPUI+2stdiLHBzncE
2axuZsiy914O13h2jzcnJwtYfXjmYVnlqYMu3xjUcQ645nA8dd6TmNebJg6oix1+egPla+oxz+gE
CR2P6gorOa0TtaTVOTBpj/cqtt8BaTrPA2yiwucinQ7hjFXO7nzAOuAFZ8rQBBUVVUa5nY3N3Ci1
LUvk28AIP5uB8j9LnlIx33H1uxdiw6dybzL1mMznzdpfwll89E0B7gR05EDWL1f+BQXjZziHRNqK
fTMPlzkoHkqGAKPOz+OkkQ4dCPtwt4b9PdM2W/bH2jfemsG+4ybwQ1XereuXF+UH955cUIey4sVb
FXmqm9AeT8KWzJhxZJj0tNYXG4M4+vRVdemyqWsXKr653rlaL+4b+c0J1yPeYVbV7SVL1QmiDJ7o
uTsoZ+OYw2UsisfGbC6uwuGClPm1qPxXy4kfKDAGJEMrbjoda2co6Rwfl80SsMr1drmPFSRep0td
qguJ8C6jPdqKfIFYL6sgKmydPHRAmAojsJj0NHacJFBswNEolHZymigYTukcZFJ4e7Lvu5LZjikZ
5TjNUzpbpvRYzdljceMRUt0t/nJ1pkebc7vwmYv9qscL5n9JlWWDaapg3OY8baoERTureRu1hfFp
Jsb3CdDtxqsrbDA88lbv+0DPsarmazyxex/tkWVgcZ1KlFNTYUMU6h2h6Myl9GPmxa+QNu1aDPsl
Xw5xTo9t0//wx+C0kgYbe+eQ8l2bWH6OYfFzNYkA+IKJwuBHdpsFhxW03sfSon8nEPLJqPpL3fdg
7A3rxcsuYEy45lrBjdcZvFY9y2DpyaioQ7BCyUOe+d+Kpb21KAooLFQhjzF0rJx30+JuO4QnVnWF
V7BcHYAKgWCh6Htvl33E9fXeCjQrNIGdFBuoYK/KVeMmNqejEdQuEJT0aDj2TWb8WPO3IH7MbK4g
wn8lLsrliV2hsVZYCQVK4piwoS/N4EnU4RdztB/i0JU3jUBmC4aX2VPXxbsvxvqq4jHZJ16enXM3
mteCp29QvKzYstjili1/dLbXZbEr2GPGVlttbbjk5lJHgc3lMWQ1mhkvI7vTMWqW+j4oFPUwlS2O
PbJ94pg/wwEdtm3c1zYPfRxR7M+JkW5YLrBkx7SwC+a3YaAHJ4Db2uqrJFN8uVfcUreIuUyIZX0c
LJRlteJX8Av28+niUEykXjqLMTsAklU1XtTxXvPAyXL7HwHzru5pna2TSIYO9om/DVZ9FNjNrVFD
ZakNtK88eWVnfMSmwBWwmx7rYjisrRJY3Qz3Gqd5fWx9843RsdrEAQ/vlpXDjEE8NngQ4aPPzWY+
sI1aU4pOU6sxdoaQb45uIWRLtXdy+dJTT4hD4pV4HFmCPrthH7C3eFRl4OK3dZAGdHmyewqHb7CS
N6VuP5zqOotiqjVy3Yw45HyIe7t/jJUuf/ZwEXCFSfXDfZhjipHw2mPgPY0WERFM/N1W+gh1eK4N
pGXjHIRfLd3U2FKoLNHuy8we79gUgMGh1THU/Y5cyfc11vdzHfsBEPdy14WleZ5NJIe4pB9ybCgz
GfPnWhI8IorCBxqhsNe9khVspBCV0SReuVM23ZNiJJQpqaN0dC/lEpo3TaMofjcyAjoZQB8sL4GH
raVAmciLT6lbLsHEztsZfX83EIs3qh94izAtU41prfUFkg0FC8VLSXUmhOozO09160xnk5TsrtUt
m71J3yYuyYJCVHUYMxqkpY/TsRBtSadEGG4ybPkLPZyURG6DitQB0aFRd64klzG8yDyBNJxPwb4y
S25nKiUSzFDmuqba4ag4BQm/HzNDdrZ7rPfz3jbHS0YqbNAdozmyka1bR7OE/lGIw88FhaSqoJk0
o6K0C5Bmp8b/irX4KgVZLgykRF50s6nd1S+iBUS3uv2jRflppVtQ1+ZzCa2nSt96QoeeVHfWMGYc
PxSozrpJ1dKdqnHWfoQphuS0HactT9jbWDewNog1sJiHS0I5q3MaU5payQdIcg3D46hbXENd5zpb
atul+OrjsP+Mjd67VF3x3kAWMymDdXL7fsQCQMcpSyvaYi3dG8s88pBSIjv4Q71pqZZNqZgtddcs
f/uU00C9k/elM3W1XjvCQZaPYBc2B98b4quWqTeWtT6pgaVBJXHn0Am20c7mcnTPkuJboRtwISHX
z24z0PCrm1AS8rS35sLMEd54Oo/OL0qsA6fJrLPqFqPjnoA+2dH4CeRKdhT00hNvZz/DNKsT72vo
vWPzGSn3Ig0f6lw8Cveu1kn5SmfmK52eT5Ez8GYixulkfWJ5xd7pWmufNuy8EsrCVFStcbZzGlSa
ZPROk53RcRVycqa/0vttQGZrjCnbItkPuBJi1JS2oLl7iE/5Y6I5AFS1MUlxpXlIBg8nkOaU2w7k
gBqEgJc2427UVAE6D8Y7F9BADXAgWTIkLeHsysBYd62mEmT5l8HmEuAzwpSaWyCa9DFMZzLLJWHe
28UFhFY4EgEr7Q9umI1sWRweU5qHMI7O0W4FPcualYC+yOdU8xNaTVKgCcjn+QxdgUOteeIsv7UA
L4QxFXUr+XJeDXMrp1Xu5FqYR4Xl2mHNAQ+vGxEGsWgAdcg13aEVvMkrTXwINPuBfNjF0zQIpbkQ
vSZEBLIgOzXLfGO7EGq6EJJEppkSJun5roEywRam35D50UmZdYrcKQoeJjUjm5F/Cbj1kwz0eDhR
X7/AkHf9ND93Jh1GFoCLUZMucLDcdd78YjVudQ3TMj/Qn8QxkzA+MU5JgBkxKQ2CFjA0GC6ZAPKH
BLhGCGTDr6FtsPxGkV9SetOW1j8FS9KTXYfP4QPqCLAr8jkYj91Au3CZKJwL0n82ljjczJr0Yang
mYXJNgMBIkCBrC1MkKwlZ5wZwxsukFeTjUxUEOMxShwMCWantQ55tec6juK1fQmSV17FFhc5b9cE
IEmjySQWsvM+oS5p32tuiem9LCQddkbTv1qabNJDsYiChWGuq6yfFvgTV3NQiBuMx6R/ZaO1a6bg
1SYp6CbqfjLAHNagJ4X3YM3uz/9fifxemOYBk/3fNiKHH+nf/rP94wIE/tTv/+jvIl3wGzQqpDgP
q9avLPM/9h8WDl+t3oWm46DqBeafIFIkkk2MufzvAKj+LNIx54Ss/ViAAK9wnL8i0rlC7zf+bJol
SY3PwSK5Yzm2w/7nj/uPbHbwU4YrpIE8xcnvxS9kKsyzU9C/gKWUIEghMIkifBvASiPbCl+8smV6
bhJ/N+XEvDLJBEc8Y8WgNXHQntOeqA+fzf3Yo0ibPc/UcAoeWXNWG6/juZ7FwEa5NeD2c1od+vza
80HZqir+KNS63Bqd/93QuWJhMHUVIsjf8lMbxuXOMN35OpMQToP8q5l+s3KPjeeKzaAJVsy+1fQQ
sE0gxfJmqvoxWSNVstk2cBZAs8QVP2S7YF3PdgK7oHeulrH4p2xmFKBcKid4kySFigwbYSMJWCjD
P7iLtb0QJA8GER3rmWvnRuqgj6EjP/aKwx/QADclHQiSOhrk6ZCQb4TYSuv8KTdZ/sg2OOFme2ch
9mEE7mdXTzAOe9Yiy4/VjtddYaXYYEowfokFFtUiRGWK/QLa4WIDM9yxMX5rUqZzZ8xJMrI5X1wS
gSWB6BZHSeojiGYNO4NmPFsW99ls5BIjQYlaKdefeKge6za7GMM6H60C5j8+DyQrZ0LbauydmY/W
CfjnfbXEL403v2VtSjnGPJPeSrfdkliczsZbL32BDor8atnwFiwXHIoT1uPWCYb/Zu88litJrmz7
Q+1lITzU9GqBC3GhcxIGJJChtfT4mzfs7+CPveXVZaxqNrvNOKdxQFoxEwVchDi+z95rn6ig6rZJ
HuCwrkzMt8F8SDT01Ha67rjU8XPQT5cefEauTPfZ8kq5ilvfuR/8+OzUUYgZK3iX8xgeosqgi67E
l1V4Q0PUjjCVHWfPJhjJNCkOQB2Mo6jLre0i5S/km7H35Cdqyx8Zrx6NchIH2egTpCBJEQX5TVV1
GVI6sWFBWWtrciqvpHeK+vDWySHweBKs8Ch5PHJBbFPOnbjFwGR2saspRWAy++a46Ao3U5e5YZcF
+Oq3ck3W/YGm+x++folQtFkfbV0HF9ALp3RBXN9yqQs3ZfWn6+NUZX3RqP5Qm1xyfi6vGL7h7jJR
xmEYooIty7qij27oCey1juFvRRPekmvF5kkdDgeWectn9jDoYruChrt5yq4LjXdJyzjs0YEX2v25
yr1oJ91xmwbjQ5bwEkYG+bXgGA91kR7IyXDbTxkeI8pFhrrZjGNwl0oVnZTNl6mt05Qv9n5kuCBU
m+KgpLUPdIlBNR0zOD/IqyVhP+29sYM/TN+fMCj+w6ULuJUqQKHRBMpb7hQtgSoY2MnwpjrONAja
2mAsNSShcFi8K1ExOTe7oac6wvaoIGydhqMnOto2eWCNEmIKy5hCEAd/ry+kx9CSHh0iNBv6i7RP
jqFuwc9pC+a9/u4PXJ66oYsVdSBGRgp7AqoEQrkjrJbb8Fz6JDqU9W0fdzZ7D/O1YWDA8dODC6S9
PqGLMRLpvaKbUcFKXUGQZoatOLu4hf3d6yrHWJc6+jNxZuv3okdyOWEnf9Ag6W4rOujWTPC3o5ur
NRhWhvCQ1nkPG1dPh2SuyyRtXStpyOBJsVPaNLpy0jTf+8FR+6qf8ek1F2sEOtAymePDmYJVwNwc
FNzmiTOwBsaoLut3VQVAWjELVaOJ59krbktMQ17ODYFxftuz5pmLrmM1jvnWT0W3tsucYr0SY7BB
i9/sNMZ5HBuWu3l+u1AQs+NReJ+35VfcmqwXq5NQ1T1ksXwd1a19mzbGsLe62dtKoFHMx5CuCeOy
Hjd/0TCsNmTkiRMGXMWOxE1btePdEqIIM3exUDD3oL+mzay0B7bFDmGGBFTz3v7Mu+UmK0gjwCF4
XNpvZXGcjXr36FUhHwPSxqow6m1C/eJ+qgBDLWpe1wkH/tp0LnWsxg0huOalGuV7Pj1G5L13dgRn
yqXXsbXzI+dLVlLsjKMoYDzjwp9I2FM+w6+VFxfPSzdAFgPA5bBOtXw/WmczF27aD/ljvNCoTKXW
XorhYQGuvB95ZqVheRmHVh2xvAIhWKwLYuK3mPLXqY6bOyui04YS3reOPsKE3Opa5RmgnfnV0YNv
1qU7NqTImzWmyGTE0Yo1f9zwI95Z7NPJLABUoJjtUtsWwdO+2UnnLZq9Hkxy85SQg47E/NLSQxNY
Qp5Nhz42fmuvZguqd2rP2F2WkoWkkznJUwLRDr84encqnwbjE061sa3zNtoa008js7jzw/oFPyCr
3bp8E61/cGIEFTy3AYoRx4Hpj4txUB/2MF/S3jg5hC9Wac5DAnFwWaPXdOt2GobbOA8oex5vAyHw
zJUT4X5FYAiJFEsrjgJKmW1Zfy8F+COB9ZEjAw7YxlXXfkBubG2H7BpPf4llnSh2caxrvvWxZZVX
OFA2EILPiOw8YzQu3Q0Uf97k7WtGbguylxRmKHgMGn32bISc8I3BQfidAKc3mbkyTKO7V/OL4eKX
MDKYF76gWrSrXsoZgEBWhsa6sZ+NarnWfgETO4N6QD3UsHISdXYmiwBTl0LXpaunay/4E7x/bxh1
ru6P1eD/Gaw7fI/f3V/H6T//0h/7ROM3DzyH6TNMOy6TK1/uD9Nb8JvDHo8VnkHL8V+GaR+YUIDk
7ro40Txm7r8uE6WF7sp632Bsp5T4XxmmXakTZv9tmOaNbEJkRYTV/+X8wzBdxgYL74wOuKIlDqVc
Gjwt4xB38y7JrXHbuUmDCo+bypsfZ9GGawqDb5owL45WesRLsPPz+S6bg+HVbp2bXMIqyF1jOMRW
hBSoI7+ZYeQ4TORnnEU3S5PcLRl+8zxOvkfsUtDk4MGEQXU7jMV0WqZ6C8FsjRUK0/6wZKt2cX5a
bfO4TO1TV+X3PFtW0AI+89h4iWtksdYYX0Ryky91dAoyExtrVW/yoOrwOvNgDKoWhHZvPiEFP3HU
PQlL8gxYypunvGj27mie0nI+J5OOjIwfSlZHsznFk/XAS+kRX0/mVC8GcxYj/gOJoq+xDG590QJo
iF+M5DU2k4fYxCHT9r/ojtwT5njG6IwbSax9u/qcY/Tm2DV/mlX87NTDtAql9+pLpIl4eZcyvmXT
9CmXYxv7yD6l8ZV21WvVqHscfXPpvnEVYMI3bjNRbKeJnuEu6JqzzKNn0+qyo9ct57Csbvj3PfpN
/8Zo/p7mCJiIe6Z3l1dyb0f2FTvPBwasozf3BsdqcRstGAsjQIOT8a7i9dy2CHwC5lFVPnb1l1XH
T32uSCsH5kMbGz/c2NWh8pbTTTzSjglxYF1KdRdFi8EEA8InpEU9o029jq0706a2qwsnzctnkQJx
nq0HKZEIGsXW1MXsDg3tlChvqfmLd70ub0dgOha6zt1wIPHiLCMt0UJc4UEahkSkKoarvaUL4Vua
4R1dEe/7YAkqXRsf6hC1RZO8oSvlf6cXRnV4W0zvpS6dN3X9/NQm71MzHBtdTK/IsjdTaR+Ir+mo
xiufcfCYQQCxda19DexO6aL7KC5/coQLEV37aLv4+86fsCSV2B+RO+ZO3JU9RpWEKWmDy+ZqxGhM
cq7uXQ88RkJ8pXQR6DjSlW23H4MQsgnkuu0Y4cwf5v6QlpznLDZchWFdW6vonp3Chft2P7Caq4hn
DwbWTLU0lBHm5UczYikEAgVxvRcHoFeCngqmFzUvt/jlXWgnxzwJJ/gVcbdTbnuJI/CdjoF66egz
q0MjIPC5id+y2RAaHC9GgZco9QDllTOp/JmJU8+SvWrHnZPsut4Kb6yQdopFVmdSU9W6jRdUno4Y
WGJiWkQw37b2wok3q/bpwgdkVuLbi9H+CdbTtEeGa10aKKtE+K115CC2x3P3aTcz42W5JdB2ZEY7
VYP/OXn5AKynvq191vl5QpiwdIAScIQmaAmqeSFEUjO6sSveDnywJMS6rTCn7WSkT6OXBDuXo2sX
tges6HAdR84dMP3ErklRa5PqPo0TrENuyjeXjj94KbfbyH41R6VAKGUUoJf9pzUQXathGLm4gTfi
Y2lYv1kJVc6Sn5dPFippMW4tE0tlCOX14LjDzzxrt57D6SmFocu4K69u7DyhlezBxqm1YVsWzolf
aa9ee/JWkAQm2FSAD0njwtWF46gwcyJax3BJdj2LkGSZwr1j5a9evZyLDIOTMq5T5SAJzIQhYLus
4hHro6TXb6zT17aMf45Rk/MkT0l4Kk7DESQDQmocO5KChGN9j1Ps3lJfhGIjhArzNYVzuikQBhIG
i01dwEGUBXtOWsPnh7qA0M9q7WuYs/EsxxkJvLK7w+Tvs7CYb37FSdNudLUGhBW2EHoNnuJXHnrZ
rSdD8rswqo0d19XOzIsflWMdfJE8kQegGGahy3DBhNElBYZN6CxxV7/zwrG2oTE8EmGbyYnuE3ua
N03cphs/WfgUK4wOZTR5KJHRpkqQWFTP3Io4/m4PN/2SmjvHYRrFZBgfarvbqLg/t5W8epI1VFLj
6xL9e0E7vSAcNQ3xXW9jrgyk2vMObNeuxc45sphN/R7fhEwluaZ048yYGXIzVhupfRfW720tEiBF
NihQeEmHA80JsY5waUsE1W7hIi99E8RrR7GFhK3TNeA9GtyYBxn0PzrPbDmM2+fGBZs2KAtORGld
hQVnzW2LQxybd12SPiksj8dKlGhBfujv/N7/Eerxjm5MfpoYoqZ8K6r+LgkQXYl0ORgTWC0mc3RI
Q1/cJUlzu2TFniIhdwrnXeo0BI8k/TCuRjFZovjy3eGS9XeGi4PazvJNKfJmXQ/Ll5PF6R1YOS6x
TlZ3spquhohs8pglsahovNQJo6QVcxyN4gA3UZ490k0BEYx/wihKrhZmFxx1tAWRcquk413uuO7a
mnv4u4ZcOTMZlyWs9qSFySuVamfMkp/jMwjs8Z4ioctEXe12NAgotwO0K58Cibzu4E4kajeW6QcH
p55+FPPO94DCGq3xAafGp5knrzYZx6PS5kq2XTmQhixuCfJZR5cMJgcEBgkD/hGrH+OxZi4ntEc+
mqTXSz2y8FiKjomZMK4tJgJJTA1BxyaVB/ePwmmbm2gxDzxq7kvpHMVUsl9l7JcCs4cVn4EZrU0L
jLKDFr5n4zz1y50pw1fF8LQ2C/kd+JRk5rn85SSDue9D+aNp9TEyOndCfHS1wgnkRJRDAbtfQi45
QRsNnLLkwEkEbA6gcG4sFgulQ8FSkqQ7/Bcab9aZgGTd+RJO/fPAuTmn6uRQuiVrMv/Ijx3fyson
Z1ZghiRsMxIGh4Hjl9FuQf7hmkAldbA1VREfMBX2W1SOkxqWDxdhwiUecIjC7L7ogGw1rMC3mee7
61KM47aeUnvfL+qXTUx6NXKIHccqXvPGZP1RqS+vuo6Zg4I0XqH/hDurbj+TjHx1k9Al5Yeb0nAK
6nS4eAq34VHhnsIBkwOIrLydCI4mw00RBTtgVP2mHtmMxz6LYxeLT2+wJ2GSevItmAjtyBZ3XnVF
Q/5XHCdr9m+QrWu6UXMH025LiDCnerQyy/sEl/AYjW8kbXEAFf7NvxcNf56M/s9Nw+pv/5n97T//
2dmIv/bH2cj8zQ2kbxmS/zjI+iRu/utsZBm/SZN/aOgWC+svZyPvNwtaho3E7/1upuRE85c0ELwS
D2CexUmLv/QvUEY8zTj5h6ORzVeiNYPEtYVt8x9qva3MT8PaJ47btPXVYtm9mkGeF0mxpmQeOYSM
xtJCajd5YLBP/4qAFUHawvQXez+VycYhDDnA8GRfRyF75qGLdgL1OvZTzDPDDJFsjtYYpsZ115Hf
rIVzaOoJZ7EWzdlZr9l+XsyAL6j65MtEWu1rt0UHZTewJIh2RKHXrhO+RYATVBGdkjp7sBC0IBGN
N2VVPo8EMzdu2dC1odpT24f2AaMJUVEQ2ZYJOKTxxxNg1JjCbzdcu+A9hyI5lAWAVyYaOP4mq9gq
mApqxZcOkGS48+P+xreTR5aQ34GX3tfE0qmpu0Rt+waZhY4BCy96FvRXlOurZdQbx2nvJlLndCmB
dYgTBE2eyH6As2Tpw3UuL64j8ZcZxFYyptL17P9o3Xxh6QsrAhzyZ2IHd16UFZtlBh2XJONxzBSx
b5wCqZadZd7jUklBLpftO4XjkCrIMGFN6YbGXc9hD2mr7a9dhBlRcsghlMKhYjyGHVFo3yYgDz5v
VZH/rWKLx6panE3css2Gu7Aeuus4cZqNJzNcFeZ8RDVWvPZRfetqgDUi7kXfV0zBHCWHkhQCQS8E
63SrXC6aMrkWKljWaXdpyqBeBXboQZHcwpwn+elQ2VABsvboAFj1efjYLGRaa1sSExvkmdkHkU0c
S7+yVvpzdKbuNaDYfb0wpfBgfVDayb6kGwijCFV9eyPChSaofhf3sbUGvPezmhW/52GVhbyBg9C/
ND4GoqD4YcH1MzvAhTZCvYiqcd2XvMSJLuwqB4Oj6wg6Fgo2tywtCHphbMqqswyvEiLs2mPHvceN
tuY5jNZdJRFAYHEJFuvohVyli3orjZptmsKULPUngeKGYhDe4B+csPB13Rqf0rTxwRxMKZ6H9lix
lFxnfmvjeFnwBFI+L82nxk38S6k5LSqe7hbxAzldV+9FL/7AK5epCtbtAAhm9tfBUjEXr2PCdNr4
8+XilKyC7hqY0GRwv0gn/M5sjFsMHo9BQ7mYYMwM35XB96xqqPi0TuhkPIfv2bM2vDSoZwdAkn6U
RaXgYixUuWGYTN30tozJb5GCT2s7xbCQkxUGjBk5cbSKp/5XYLVbN7K53ciDiXo+E+j9hP6LoTfu
AKWZEUhKk0/Tn7eTFdzYLWiAMtlBdfsqdAmNB2C17l18u/TTDD7Rn9KY4Ctyq5qyfopc6JctrTZC
19sIqzsFc3KOgvSHVQz1CckPepcuxQF1c81ahmws7BgXmU6TGXGQzNrTtJwtmnVyGnZaXbUTMZk2
/mGigcemiQcL+CNkGp5NQ3+Y6OpJ6OwhJcQNrsHkvc05bIZV7nOXbiIDapFTwQSwl0ztAHl8NV2Q
rCYuURJapwhoTOFND4XGocfJdGumosATwgWvYKaHsNOJKP0csAMhNET7BLp6rjHruL2vhLLx0mkE
u6czKc0MugR1sz94GtUe0py5amp4k4MGuTNd3Pilf2UtHR8UrHeKVro1ijq5mKVvNsN0NDUY3gue
PJxw/HZxnnS6169co3uZoI4Yc7g6ptju1yw5NqHBCtEA4LGqTQzBZEjhGt8tGlE/RIJ+AxgywgJf
j98+P1QaaU9n+9YaPffkYYBbQcXn/oSAP/UatWnfTdH0E67gjmcDjED+bx40wHlVD0jfdviu0E8W
floX0L7vTndKo/c7DeHvNY4/Y7u1ilIQ/SOw1BZmP5uG6eC6h6iRvxJpTSsHuj87jeoCMy/YxpD/
pa4AGOkCMFlqsjj9cgQlAUrXBVSSO6UAYcnpJsbYnbmHbNmZTTSszZz/ORd7eNtASpSN1lYgCIgL
NlTFJqchbRdeJNnVQlFVstzLOmb7x1tlScKL147t2SvFd1kngPe7ftjNtXUNys4FU+qskj66Hbtv
Vo83SQwoJgrrI4IBv6Mh3CQWsSOffQf7Wg0t8S+DCrqtoSnKSOPcxmNzxwn6SUzpO855DHI8UDMO
Jdni/YjN4s0gpFqMwXbSU7II4ETM8pZZENOdDeEciOmbHJPinLfOj9R0rl3GCcqnIeI8YAvaR339
KaE3ZQGyTo5iz+07PFiVPrH23TkPuBdhaCQkhk3e05m+iEQDYqRNk3VuNWLtIidGER9ualTv/dIc
JCKMbShjG9BqZc+fEwFLG2xqw5kYV+792HKlx/7yShT0i3X/N7TD1SzHO6gaN0nYRis7/mIF/9MU
vOoJzPHrEsNrbkbPvOh0VB/7WkDBJHQcHnR0e25c07iLTO1ML9IXt0NojPzmoUnsh9zyu5OnWFFM
4SL3EDgpyWgddZlKbzv3HbnGXEB3ZTFVhYMNpGiOtwM5M+jY26rHzJpHubcVajtUzgvuVhhjlP8V
4/SqMFNCbC+usk21xkN80hQpSzBpvygDKnTnBi+UQMb7aEqemcT8QzK/DoKRpFn8q3Dt14DGhPmD
Mg9Yb2XO+t6vmrt+WB5VJdpLEnCn0YxhNOVjpNxND075nnMloYT5sozuLVv1Xx61lttyLP0jp6kP
18W4XOu8Bocz4sTR/G2yK+ShGe2tNlf3alEloEis3lPSPWeu2SNXFjg4+3IzJE23R3yt4XP0yzav
NLTGT1+MFELVwDuSUTI55WXzQe3Qz3IZ6TkVEypLlN8ZhpL7MM4uy0SPoicNwbeL8aCW7sWBr7Rl
r7uBJmXcjFgcVnOCDhqmLjkEmjRDkwwtFsDk0DppzfiJxtG67WNUsAMeVfBlGRV26HS+tlNcrxvn
ufOKbJ0zzgW5H+8NpR5dFVan4NtthvyYJbioDbbkVqTrzbbhsA5iUZxNV+CwqE9hSLgnr5/SKODx
ql5ii253bk0ATzFpxPzaBktHPLw7D86yoJ3biGXfrhf6R8Ui+USMfNh5mfxRxBareFhcRyPC1ByZ
0JpnPzgndfCzSgeekzllMA4Nk1M7v1mVty9rZV4T8Zy6lg2ENYNM0/rZrgk/c2v45YWAo+oq+MoL
++hX7UdmN+QoKeM1xzdUjGUrIlj1KgIkbxFFt52oWAWO9ZYRG9344wLGDTebmDxoFpX/MPfVsVGj
ux3sstoURNEhZT2SI4qYmCIipfMZYuWbLENKooavOSz44Pz3XCzj1jeDfW3VNZ/70K77MD61tvA2
GRAejgRxsS69xFhn+Ru0rkdCiNFmnERPLrOr1oObaEh+vvn3WfPPsyZHw/8953f/3fX/ZAnH3/n7
Es60KO4IpMdhk60bR9A/lnA+R1DbhlQhPTOwbL2e+wvRkp2YzV/gBPKP5IkAdiMeOBuX3O9+t3/h
sEma6H8cNk0LyAWrPpZ+dAJx4P2rqc1Cg2/rOprXsAdAhffOoTSRK02NEV/ST0En06UO7AdfmxSk
aMdbq1YvUoz1KqTs4RHj2t5JutcFqcWFV14A077B5IbhBZR5pqHmJbsN6M3zJoZ3PmvwuYhBoIM5
BxyOWz2EbcQyhQrf2UPXFApuNBbWFextGJmB9cCMCr/HsGjgZRsT06TIfDXAMAbHbkv7PGVevTcd
PHOVLemxdZFPl5ZbRznjvbDDBBdSQCIrWqpjkqlDMIMQCIoQ+PskXvKyl/vWhaUzAHCgPCON4zNj
F5pkDNGvs1n86NxTA7pqq0YMGYpT0Wrugx1PxZgbzxhPfeJn25QW3X1Vj2+5mgkH93PFqTYvVjwS
YNdS9wgPMKa8WykDPkBEOYq082I/hs24K6cXmEr5HYaf+H7JxyfRAlUKNHqN/PTNjPmJNXwHk1Ed
AS7irsahrpvKu0C8G+nyAR6Cxt8muCy0mvMsd+9cn+hTmqQzIuAyrL2u7h5oCCfP4jRX2bDaFLFx
2xiOfBqkg+82e+KrUo+n3TqGl2/MnIxfawKw8Sp5jt3K2zaWt+NnZd0o0+5FhOGnqpJ+R9youYNv
/ZUWUFGJQewa04H63+KiNrMPWJsPSZWn205V5Ynyk6DyQfak8DP7NEUpnMkVkSGAetil4pBkzr6m
Pe9o0m3HIeaShD34a9xKO/Bl6cZ0be8MJPYzYcO0cd2Q9AUlzTN2H9tOd0Z+qiq/1g6u4aFvFC5I
jnRouGgB/MmwsbeGmV9CLfQ6n4xlOGbQf5UWgpnPuJQ8b58RZi1gDWO+QjYW6MeLFpIrLSlnaMuN
FpkhMRAEQnee0Z+jOAEJqBkijRanE1RqT8vVphauY7MbNiTbdwjUktIndV7s7r60SLo61tTtmyV9
a1oSFzIWbKus5kA7Fe1WlXmXL+zvunOH2cQbgwtoA2KjXbOJhF8e7RA1uUfXsXKokIILn63AI60Q
d1ZMXETqecrRU1n9VTav09Cbu4Ta6CMR42itElZUMOzaLZVx0ESmk10cRspFjIC1J+rresnjD7Mw
njw1k+HklFMJdqFQc1ZDmz9Vtfxs0jlC47APvdOED17dI4nWpAK8GJPpIO+pVI13ozComKeK5dbw
yLioUHzS+JjdCLxDRc1eTXInrdxWs+0WsF7BlD8tQiUrTqVXAY/gtLjUdTdjdDQWzCws+B6Vl/Ss
6yO1afKUVR2sKC/zT+1QnBfVHeuwExdReVfTJe1aJstzE6fukchnThc9aywEByNrT75PagUbebFr
nPI9BOQfN8vOa2pq7B3hk/I8WhMMzAFa18rqjF0ai/HI2al6tlmXhu5EYtfr2SvnJQZKs+PsSqTU
f1hg3z65bE+JEZPLlS/V7xSVHCZjZIl+14ncXUXTUh+65qfsjHBTJN6TqQJQslTDTZeUCF/P0wdC
XcrJnT6YQvqPGViYyIW8Tn/srVXO16Hmso3tnIKxBXS+vRYFcJrKYQBnCRgGtX87xNGxY+x5RXme
/GcrpSlHqudADneqzK4enyixssKaxq3jD1tjZD3Dq4dKjYpfRh4st9jpg9q9Rt6n8kHu2A4hW8Hh
OCOzVjQTLRu4/XlS3AeAAFtaXpjqKDP0+CRpPYE/O/ysOu8okuo58/0XgQFt1ZjFM5fLGbPFGezm
ddQtfDSoBRydm668aFpKlND/7Y6/aJb/UmbzjlC16t2FcEwPFULApuF10mwaxJcx4p6OqPsg+iw3
fV2F63QaIp5YJtnP2aRPpOhXJLAgL7IqjYEOrkWbGHs7T18wqD1kRkSfaX3ADnGecJNxk2Ej6Mxr
2jTgbwooErkKvr0hPNHHw6oLcVMvZRUlP/uxuUVgeYxC58GbDf5kyvvTzy4lDpiV9Pmz1sSvMlpe
ygq6rmfwhCgj+2iQwq36izHbXNWcvjdQQj2kOtblARYDsURs6KDBhGgVRQVtKEGW3aixcy5QfI8h
1FUQydS4p442bRrvLB4/ixCRJe3Kn1UU/Ki4z+Dd3CTyAHW12JiF4H6LpqPVtFAcVXol6l9tm8yJ
CarBMamEhLZvRbc+h/kbo5GnpW1ZhNLHIotDirLAs+K7gRK6G5Olu43tMkL+ogxjsuV2ZtGxDwDm
RsrPL3w0zxkre4uOiJ3CAXwMBTlKVayt9IcvPAOkivOQ2yxUybpuRm0iHrSdOMFXXMgO6zCz+8rF
cyy1+Vh04W2JG5m3C0Uw2qDs41QutWVZ+PkNSna7s7WdedHG5nKyHy2czq62PONWDtYUWJ0glWxd
bYvGwM4usQTWaqbPc49wOzcN3xiBRlFiq7a1wVppp7W2XPf4GCNtwja1HTtTGLM7xAwfp7bCsW1p
63asTdxK27knfN0Q8jF4a6u3jefb1ubv2VOUJzgUaBFYII+iTeINbnHSyiYdEAwauUJBAIuVVMab
9NKXpvH0OGAeC7znydTTy1vG6X4Ogbm0VjsfepmccahW16oUA3RqAI4EDC8GznZQJPRAarM7d7hs
Mb8XuoQJM3yOK57HKn1EKZp/hWPe0tb5WZvoM22nd0xC0eoj0Tb7XBvuSfuiduLBH7RXH0t+iDff
TA02o8p/T3UpiKo/FjpCSl0WUuvaECFbbDrTruSyq2rzHmH5MewpGolrU+0zEJl3hACe4MqKfUWE
oKGfpLOPYqCuxI0oLlHDgHysJGUmGRKaEPJS9jnIxJZFiDNwGQ2tR5qCFoYiIyttjli1oZAaCPsN
K+Yaz0/binPreQLTC+UquiILj42dQXGYy4fWds9lSE6YISvcLL0DNBEx0scT0AUouSYdLhZdLpEu
dVFKd9wZn56ueyltKkfQP6mA0WUwFa0wpq6HsSzDuukr5Am/co8I1gFUIf4xxuSWuqFnSOqHhRn5
UuvqmdI1nU0uyqc8N/ZGY9ubrkCJzon50kwpnduWKtWCZQBPWJlvAh+AoRDeQxWE8zbX9TeOLsIh
s/CSRJjpDae+n/SWqBIWMOw4pzADHCdASK37Jtl1FtQodAYRM6NA5KKAp8Goforp5OFcSH0oT5RN
7MRyH+vqnkGX+PQNdT6xLvYpafghhpvh1gBxKXX9T6eLgHhKBboYaKQhyNZVQQ2dQfl0dH/vEAqD
d1+XCpEkz8+zLhoKdOUQ7iLUNVas9u91RLqYKOon3ukbqSgs+g/XY6xH2JqAu6NT+FHl08Os0rs0
Nlj2OJImPxG/ulX3M4ERVznDG6E6ypZ7KPNh5zFaetDrfWJosF1B8eCpLuZNXhk//QX4pUgzf4XA
Kk5iyJ1Hs114p4Wt3DROCoEUpgRIWXCgS9TcNrNMd3LK222ctq8KDKjJ/VdEKa48/yIGc7OMLIWk
JGJQWgdTEn1NXpp+ulVsfsK4trdNPqCKFA0n/JKYfe1DbQ1NmnmT+NzSQSLLYp8E645wo6mrDcvo
wZ/Iu9aYtQ62s5zUAm47lj+GnrgMKD7uFwyU4Fsh/k4jrj8qWlc4sbedaDjuhwG6uUO1b0ynUT8/
ue5y7+XLS2ecliOsz4+i7us1TUQ9QPmnIsR/hHuj7SzeCfMd/Yyw2FCYkST9h2EyNrbh/4jtr6V2
+AwVS+4wLm75paj1OCAfC16SqxyPzEbZybHjL6gMSnGAewvoHfuy+MNxn7lAAA0KKBW9W0KP8OIN
QGxMEiaSyfyjDd36kCS12gRWdjP1w0seD0cxMuEUgnHUmOwezxE/nrHp23yTRtl95Y2rhGDMJ1no
tc00wrENALkCvs3Sia17MPonci5nky8bNhx92MKvrSI7ZV1FEMMw9ykFxw5mL/Lzxa0ZuDe9tjfw
HtSaIi5C6f5UXZuA9jCwoAENJPDZU/0WpopT1TUIki8Wruj8nvngZ/UH9qinDKibk5PdzyH/cdTJ
JD8mhT1mv5zQdx9kshvBlu/nrHtoqoCiaY9mmGh4yICxkknlXJkXcGgSCxzNMHzPfkXSOXxzsBmC
azNuCK5wIM85b+W++nZ+x51MVPIJUR5wH2z6of6wSEdahoH6NDrbeekApAiB8AZmYz3M5ylqH2QJ
SS+GspIMpc0JiUVah8GjyGMAOkCCy/0UfJvF0S/EBBxxjLcisYh1MKFYWR9Rw6DoFgqByY3FNm3L
x6mwaY8YhouJgp4B2T67Ae7XCXwPRdWBPErNhhtM29yX5lOMZvBvS/hfLOHoM/+7GHX62//rFnH7
AbB/oG1lqUg7Zf9EneKL/N0GATeMh6yhKYSObWJq+LtF3OW2I2xpUSxr4mr4U53yfnN9F8FIwh2T
6FRoSn86ITxHErm0HPKR/6o6hQL1P9UpvhoKGHFLGWBW/+/qlN9ZfQFQdCZ7FTwMgUAFXaDqFqXz
nRkIUkv2I44gndc18pIZpc9FU7/0I2+RBZ5hekxKm6mGi3DT8k1DPgafCY2yXY1D6j14jnfOQxGd
rBRfUgBf/9zMMO2xRAEXTvYt01YWZ8AKpVwNen/nWcXPxcSMWHeaG+gzdyYpWfcpoYlSUtEZlsgW
KfuBRS8KBjYGll4dZHqJUOh1AhnSj/ipLd3XxA6vg5VP/5+9M1mu40q386vc8NgpZ+7sb4Q9OP1B
35PgJAMkwOz7Pt/GQ4/9CPVi/n6AKpGUSi5d3gjTEaWKUpUEAjgnTzZ7/2utb5EneZfDVDpYZnqf
tuBxcHu9c7iNErwzH3SRLihzMNemyBk6ukbsdvkJodB3nsPCp504IIv7kHCJF42LZDKxU20aUk1U
f4lsMhqzuQor1sh5RgxexJUBlcURuaUX4WUQCcaUcQxQiO7ESexrWizJ5bP9S1Bu6K2AgI6W07fN
pmgk+IY8CGmksNb8Bm+DbHjfNNO7sY8BD4o8pKMTWdEzo6qQYhHt1HC7yxDYJqnBF1Ukz6HoTCI4
pXp1VYsEpWz/esxgBE0fg1jG6Dqhugiec3PQ4uYxEinLRdOi8UQjzYkvcSgwbDn+AN5PRLBF5LDI
1hARwv5UFRVSmb/0VMJ0/B9xR4cC0wK0UUUGVXFufZoGvo26Z9/kqHDW2OSntVu/T0d3PHQJ9AA8
gRcB2h2JgWiVoeZ51HRlcfU+Q+UrRe4jOkiFF9qPlj2adnHXte1lmhXhCsAsHhyYA4wQRKQEP2la
9KqIsNinbPfFIxihOQLoRuFAhUy8FyePL+bYgdSLSOm31o0PoW/n6rmE+uLPxWA1p6APzvU+3pY2
UUeVGVe9e2qjgZq+dm6B27bhdjJ5iS7ssqQ+zz4DH1DtuAPk+6o7RFbaU2a7Y17rHLzAjtaqkHZN
CiMjKt5IzzG884LuOQntdD0h6QRlUO20eBrBfbXMz7A8rsBLZRd1qcx1RSp8PfrRVSn18XMAAaWQ
SvmObnlDSuYb2uaHKXZOU8M/DzBy9/TRF1JMbynz1o0qhqcsEkIbh39RGyFmJ/PGk2J7hDi616Xs
Pk6667ybYDuky7wzlOIpGbJu07Odx/b42oo6Wi9YDm1tslCpSx7Lo4amXkSLSp41+70ZVvWZiS66
i2tWEwzlRxhylCcUMEXkynyOC/EmVYuD2u5io7XVDUsmGH+YCPoRh2eWUW2csq6M6Z7YpWy+mOwM
H6s2YmpnStEtHHeV2RiVgg8JcBnImoo3wSeQV9c4mLXtOAuPrmiOXg08KXBqXAh2RimDwpJrpuqh
0IIb9T6fqLIjqHPZzPZlH+O6coyHSU/TYxn4d7Ei2FE79VNVDAc+ERoTYvcxLqMDrRO70M0fcLdT
YWwICdI12e702Z7iPjhhSGZZCu3NrN9XVfcub4/O3AFLHbew+U4Ulc6tRDxEuk7dsd45DPgrAZwr
vb3DGlze9jkQC8TeEyNz7zXN39JJd3SkKTSYis/0dJy1rBMXnI4wiDsM7otP04ueMx8jHbeZ2BDt
NdvBHOZvGl7ClMBszigS6mBtVD0h1gKdi/sNlZ0JNUcgVA5nnHwMssvwAwWozTrvZ0aM8Xs77SiK
0DsaRc8VTXlRTlcT2/EUEbMiTyJugqHEqu8P3OALqqhJ9aLGJ/ucDBCzvxpWT4wtODpbBvdjarjZ
fpbgUBc7/S4izniIbO4hrm6eJRI0ckkc+fO4Uzg0yFVT00DwiAwccvtwiyv2vT5zd6gzxmhdPu5i
bMM4oc2PiG54R7yzeYIHhKHrfd0xml1wxGfwjQLs9fuSqQml0xhFJ7GMhifdm4OUZbaBp9SzbawH
GXFEzKZOJFs/kEWZT1jWMvGNFXhTacPDpIpb1RXbqtY/+M5JIWZWB+jouhSDK4y6YNPEj4lYX1m0
f3TFDAvT5GbEHeuVNwqvLIwMHPRinx3x0TYDlq3JHj4bmUd4gd6rrR5TpRoHOSYifbLBGcVXAOjc
g2MTyfTGJ4Vrtxf7biE+XjH0cpcV+A0wlRkmUTn699S3wqYSI7AtluBJzMEpLuESt3AutuGc1aIq
m/tZDMVhhbU4EpMxagYWMe7Frvj8s3KEItIOwaajZyPMsSnrYljm0wYMKCbmTtzMuJoX3M0NLuee
R7sjtmfin59tL+TMxhHtpNzqo9Z7N6h4uXzX1U61n3Ts8Aajk1Rc1TX2apuOmwm3dWnZwLm9Kwvm
iyrj+qzHmO2JQztjr7aKQthKFYvwRoXtFoLu1i/Sh5palU0tXu9BXN+a+L9512rlYgln/6mOPibx
phz6MwIxJLgwotAsV/A3phOpPT254jLnBnk5iu98xIAeY0TPxZHesm/adK6+jvTxLDD87roQ/SP1
jwtV3lne7AvkETpN023dMZPykE500VDYE0vAAF0lEoUlSM91UVyMSKuPDiUQRdtoBz0ZEBxEoaEL
bFlZVJjDjUK/Cd1rTHzoOaLs4Ee4ztP4yTKpe8HGwvMzd3aYVtZTmjxz8lSXkyhFZPc/VqIdtaIi
VchJoehKlihMNVKTLpqTIepTggxlih6FD+yuQ6CqRKki7cHEAPFKiYqlI2c5omvVonDhRUemENWr
F/1rRghzaxQT5vgsDpanBqnMRzLjp+aPESJaO48gDZsL3x3th2K2cx4RrsTC6TpBgjNFixtFlcvH
h15UOlP0OuJ9CSsO5p+zqHnOuwxprxCNT4FcWI2i+6WiABZIgdR2T3vS8imNdi3TODcIGcF6uzqy
S+4VzAvxkhVwFCCVidLYieboi/o4wCyrbHfr0ehUI0+molMi5T+gPDFSFw0zQsyk4qU8worQrgJR
OrlWr8DfcJMWFdTKdOgbUtYtjdYt3YJ4tmiGG89dKq9Htn4do/aVJW3YRdJf8nuso49ri8pfOJxJ
qD81KYBmmAlw3Rgczrl75Q50bi40UrWKGJGvf0grh113QIgQaj9GxBID2bGbsSKIT4Ew0SdT+rxZ
qR0xue2hiuAz1jQkoVBfh3HzHFassbD3zvrwWI42cFhPSoei+ZBZ3H6Y4ieA0q7bzr7wpWPcCY17
s8TjrGftZRvUDR1pOeyvgOd2pC7wbR1RqIHum/VwTBjo9QXCMhcOmZ3IeiGTyhoobO5Mys9dBUa8
cIkz19y6iWK21omKW4YKO+PJKLEFSo/6pPdPUzs5Z+0ZoxLAJcm9ZTH5wdObSQ/7pNXQ7y4M6Wd3
yT2u3CVilkx8fp1Lj3vrLizh+KD7Clqa3qRYefCYUv5eTg4lCLN1HVILn1FEsIp9ECUeHAKjcYOj
3n8ueAlsMabbxLWffL05pccL2J5fqbUxdeeh7twYi3ZOJ95uXJaW2zTbnLJwrvO+aM9alzawRdPP
24HEpmme/8v78Zv3A+/9P95uP7y0S9X87X/lf7DF5hvfttiwi5RDqwCWBF33XM8n6fxli02/CB5v
Xad+RIfebPCVXw0g7i8W3+J7pKMdS5dIwddbbHbePhYQ2zMpJ/lrQezfpw0IetuAnck16dhA7O8M
IHU+BWVH2yKnb06JFUhFgwgNo6GVVo+MdBviBp2qSkKu7CKTpHxi6k0S1GefnXwm20YDclMFIFVp
Aq7Ms0hKiueeJuglexrB8pD55N7cxN61Haesq9pnRok3dNbj8NCnl8YGKr8USB9VcJYyhPN79te+
ZqAWape9he0ZR+ZT5uRPk3JbdmtEWqM2+Nxr71LB6BEVq9ZGixQELs0uLhdFC9mcXVPTd97o7lVU
5VgrzuaELTOSawC2GRskHl11N/A/hR/xtcHCHMp2afHId24s9n1rBusZHv3uk547H6ogx3X63u2R
VUKAYms/JDJqmOejqSCwB5/BV0BH7p3jnHUPr2+hG4iZ8Qg/s5BoN0PAu5rUA022oDL4Vd3ixDun
jim5KKOVAf1/Mxg2noLQWaV2lq+xZMKBI9IALIV59Mg42tfQqpNLu2DvEc8OhP58eE487djX2Hib
xs/Xk7ZvPOyV1ng5YcDE6Csk0PBxSQlvprEHRla7duQHuNrwUqR8rpg+KItxab1smiNdN1R3Bttm
RoduD/A1dgsmXAhQ3HKw3+O/T6JblnsJezF2N/dTm2ED7G+y/hylC+fwSe67j3Lc2Fnd6q5Xo10g
Edv0W486qFDeiFUaOxemz2ps7Y+d+xCFNav/gcCJ0b2nqQn4hjOc6CNvvllQecp6+WTXcb6GoX3O
9phVP3tBND5IjxV1WlN9WbjJh2RhR0+oPZ8XLBvtBGw0vzTpmWi6iFM39VhEFXeRvZAMxk+EQa9B
gsdxsIr67sVD7RtPR91FsfdCniRKXSZZd+lClN1WSn0MyuW0dlS/yuwCw1JG1qtNTv2sfJpdkb8n
QXZDq4NctbJy67GhGE1C66sSw9HKHaSOvPT5UIMVrds84GsNh4c2s9IVCqXVxhRtmcF4CDFQ7vkl
d1rvQMXi+bcyBbNiuQXNcmx1sTej0A8JNoxWnzdhUV3pQWhImIOZe5FsfBguLct3F6ZLgrxJKFVP
oEneVlBfOsG/1AKCQUY9x4xbXxBwxYjr09aaEYnsjRpjrV3zCgGr0w/hHBcoM4X7UqW0wHouCHgo
NDk0GiVYmgX3BfATRC+jtEcQuIphUv6kC86mgmtDbHJaVdRarqMafOfEgGJTwsFpppjRjaBxwmE6
zzOGV6lgcyIB6LCNAqWzlFc9p1TcGJc5rJ0Z5o4u8B3VJBdupFXXLDN0RvvxB1dQPZZAe3zB9wyK
B+icg/SxUxzaow1DCgG4hPozKje/CFNs3SrUT+pUu4ggBFGGUqPVsh8DHRSwLwo9NDtWo/EBzfCu
DEZy4rpzYrUR/G+olKg8YsbBFK4VV+HMIlkZrlrVxJxin8G/UsG9buB7J+CfYAurAKYkjBd6JXIJ
LXEV4pKTkPcN/RlbCpQH5SzXzF2RvwtsDGkbHYap3adLxFtp7Eowz8aunXFig0YdCOhrtOdo/YrX
hmzMhpuUOsvHjjba2qWWtpk/TUKRso3sOjCLzylGwJOgjO/jqab4MapOBim5pRbrJqD1Fuh8tluM
iOzzEm2dBRLsqBn9GlbfPec9YqT9PsPFYEmdrldTrKt8AWvTtZuZKWxN47QjupLQxWvhgZFqXp5t
twOIe78A7m86V0pKfMMk1TfxVK0dKfgNXFZ2Lh4Tmn+xjpxWUgWs5x4FmulWzWzI89F86en/LMdT
yh3Tdd6xmZp18uJB9ikNYE+EHmEamrd7Km7GIXx0AjBzppQTRxSlDJykYDTira5Quxy3v52VesF5
tstoOMZLfhG5wXqgxidfOKw8xWmDlVrknH5kTBAkrPVoPCU8fmrbYHR8lMk9g6Zax6BvSdHyLJXL
YQuulFtPtRoojWEQHO44m28nnmvE9TE920R5Palxxv1xVdLrrMpx3tY0PTs0PhsTI73mSY+zI0rf
jRpHOm+sw1Sb5cE9yZRL1Aee7TYz41PHJoGThvthLjH2LWzirfljL+XTOpBlAkjjtLM6ReklBnvi
uTnmjcU+mW0KrFMFPKqm09qVcuswtXwMihjIpPg6ElYUR5yzlUdOHOHHoioEeogSuhrndAtYOqW8
slZNvks5Obaen1cXS86WKNGmdNe3BZmHRqyPOn68NrBOPUMBCEY6G9zmUxM7NEb7Ubf3Al0/w7py
CuY823UIEVsyQwXNCcHaQxk8KRgbu3XirV1VPpsLSBRMbuf2bKQsczVcI630PU9cRMCNGH8Wknek
EMWk0u0EHxUpXT3nC2XE6rlumUCRhsttZH3N8BZiEYypNWBdqLLUvjqtwV3NiG+TLDyZBpVcdkl1
1CbnQz40dzwjd8rf564E5Wqb3ItzHYz0ALv+uO075m2Y8GTJtBxGeuZwyKC/94G+XFcgaWtmY5zr
SKtgUNYR1jRiBf75JD1TY3+lE5d40kLcU9JEZciUHOr3YZSWKuCANPBQXGVTYJVJk5UbUwvTBw3F
CNRcNdRdaREcFgl1sT9jHdUM78YueOCmFm4DacviYsykPcugRau1X3xp1Spb75BJz5buOCeM3rFG
TTmdcrl+xv0e72TzUtkRoVHp6zLMqwVe9456JWPl5dWukm4vZuawMKkT6MlPksKJrwgJUZZAJRgi
/26UjjAqZxBaUWYb6sMmccApTFuxNIulKFKHzqO7NETBmKR/LJMmsl46yeqaa7dTZraHEpHtO+ku
m6XFrJM+s3/tYH7bwaDb/eMdzMXf/nfY/O1/Pv/BBobv+83Brps42AklC3vV+nstDVsbn+QZw3Lb
Mb8Igb9uYNj1WKT6PM/THcPmlvLbBgb50Mfx7kCfYh+jDP+vxKVt/Xe1NEBkXcc0feUjQfmvG5xP
TzdxEbaAtP6rXpCMBPU0r8MkK48t7QVWBF/IwyvL0ON9d5qLgXbGSbvEqERu1B6sIGb9NFvs+cP8
veGaXEcdzSeD6q+mWD8FhG+dadokfs5eKrpuiMNcZoKj2Bikii67TD0nFYvh3mJt7/XcTVgoQrMw
oFrwTEf5nnKXuR3IixrRbYfqPrTFPoGJAdZZu8Q1e8g7w9yOFVsYGgOp5oKl0cDUcNz4dA5bj1Xh
uGq14ENoZT4eKgSvSZAcwKhg2hmXjioOCXrHJmmsm3wRP++EsTEs7FN2LIy6+/GDM9TTgY+WSLOH
56eHCFIKGsRLxolWAgKZ3Ce5CYZ7Nx3IKLoMMFlbAooQzIgpwJH0FT0yASGhUtYUKIkreBLNYOES
j2hvAVsXWmLp+Z4Z2I/sT0idfSjgnIT9Y1KBPcEDDMUwVTcLRJQaMkoliBRHYCk20t+usc7QNB5r
iwG9leaws2iKaToTF7ZbLKtWN+d1FQFiiQTJMgqcZRwYkvW3cTHSOAe9BVXngYVZgvOAJ23ZBedU
1CkgYdmdlVkHgkQf8CWVu5mBNDwHG7WR0HwKMWYWdExbZTFBMiXQEjqzV/o0TpCtDk4QtIeQ38Sq
Dauq3nfE4TuwTrcgcWyh1dTCrUmEYFOAskmFadPH1rtIKDfm/KyzNFfAbywgOLD1mJVCxRmEj8PW
2MaBATOnBZ5DiPxdadinsVB1ZgwkK690zyYh7iz6TR/25PlA8bAWeefgOt1XJhsNzfPw18LKek0I
UxwM3akpzi0d21vy1IP6SUH+pHm4wnSreFIDA+Kq3MeVeze6zg1DM753Ai6q+zPeepJaOwdP5TQW
Z7RU8rQ37xonAkpYNCOkLryLY1tP+0RbonU9MPzrI+3aNnnoDAXPO8fRdoPPbMse8mkbpfYTydLh
JF+Gnj7tp9Bk5McWcjrkenMYlD6sA3222b5hbjXz9z5DTw2f22ZY3um+xzovbJSMiA8WmGFkP4rc
aW++xLgEfMlVOP7V00Itk/T8vKTS2qxr1DHEk/ukO3R2w1O9ypixrejfY15WQy2YlvTZi6b7Kq5W
Ya6z1XYXn6c1zB8W2OvJbw5NQq+O3VWPKVa7leOE/tahDXtlEGgmQzER86wNjFPjrrPcHq4lqVYu
4SmjBn466aqJh2FqgQU2q/0CqHe1uIxE8xmZA6or9K7wELfRc2rG2r6zresmT15qVOGToIEAh48L
7CmNTZZRrZa58tdGqF0keRNS1x5W+Lej+9CtCOUPprfrKyrvZutmdugBSJqcRzQNB0EkTUsJjnhV
eh9So6WpKbAh0LNXYrmdnkU6km48koavMSlgF1tbVk69FPVbeCsiOgvA8Fge6kyBdB5CpSfRWm3C
wcK4yoZgoR6iIn8eDtV7whj1BkDsqjSZ3EOnBXPbdJ9EoN8xRPZhorX3caDHm9bAyLxYPOz7YTI2
4MGQN4qOIlGE0NMQv0OOQ2kuOjYs6B+kTWvKDTAzaikbTkQgXopx69kNeySEL69mmM+wpdH6Oy8K
N20f5Lu4l8LB2AKbWdDLONUOGW0c25x1uPtAou3JO6yBfZLuqSYLmjNsNJ4ExIG0bOWzSNtNPfOH
FoV9lWZwj9TAuEPTThxKH871ynqpQD+JsAqyBgxwEhe3XoiWXivvA23dauXZ2EArmhicuunW6eyk
5ALdxxYdZ/TKuyELLm2DiiMqphsx5Xe48/1Xm37p3jli3EcS3AtMoggg9zCE6sTib+D1z/D8a/S1
81H7Z2omMThGxB84rK0EBWISA/54PkTrylfTDsD4nWURZm5d6GYNQQOoZmy+7I5ODOT5QpZjOckE
PVrNTK5xLhNZqL3rnJZVnSCDJZGGTsINvsQcFHmHSYIPsUQgSDrs8pjdHO8FSGt/JIBFubkEJyC8
7ugXOFQkKiqJVngNk3XdaE+8iYzMNGJl7Vya4glk5CQzdIloBGQ1SgltzKQ3alIchemfJG3kM7IH
OyZBj0kiHyHZj+U1BCJxkJlcSCABEY+kyCyREezod41BQarduBAmJFjS40HYM5Bfa0uRndVL/GmR
GEolgZReoim9hFQ66wprrWguIupUTHJaibQYZFsqCbmEhvGxz5I7PfYwmzJVMgqsSFrAOyMhM5OU
kZenRxEppmw+qvxAPdR4QlY3kojNHAi8wIS2xWPKPg4Sxcnrdwhjz4NEdEyyOn1fnCIpXHZkeDoJ
8xikelpJ90jM51+r3l9XvWQB/2zVC6C2+ONl7+s3/n3Zy7DehvhDTYHrs1D9+9ze/8VR4IGIdLIa
ffO//brsdX7xqBdiRUzzgG050ojwmzXOUJ5u+yaRBB3TgPHXlr0yl/8WoAoHg4G9b7Lu5Ud+Z41D
DPTgSsAjKZbCZzxcMxZFzsSU/cEMMCCb1YwDB/dzo0gHzz2LXco3SC6keLhGBrfC/U17tZ4GHstx
YNQrqJabkceTp0NSK5jNAfvBT5TT58sMetOL2TfAp+G4XnUKNfNs0jMWlEPqbgd0djeYyQ7ep2Kf
qDWWoob3kbEzgpY0hU9l/Yzyvm0K98rWs0emd+AW0/rMq60jcGlzDcqOJ8nAAsVG9wC8YIYHK47u
e6sWHGjg7gDuZdvrXiU8mSZf0P0GtHjG18Mw3YX9grOKki4oNnCNZ3VdZ9rFRL3dm4u20WIiWzU1
B4yVvbiZ1kuhveMK2xc8ekLirp56P6gz0+hx4LuQrif3U+C5ya7rjlAJDvQC1SsoR4zOcybZSem9
+AuuKGU/91p7HncAKVq3vVj6E00xDEBrwT6gZ5iAhouq6/HqBaxwNcXweo4n4NTeKRsltW9snkTI
AcQim6echDmG4GdPIuc52fO6+zRbMROSTPDzbWxdx+1DKXF1k9z61EzvHQmyVxJpr8i2x4vzKc4X
/5SsIrXVKDdGUnfcj4DqA7f5MEpIftGIy7sSnB/tZ6ciyiOB+oZkfSsRe4kF0R1PkzDeNEZ+28LU
H9IQj6LE83HYNdiFJLRfJWVBgmtt7HpF6GeQcH9Cyn/uVAbvlAlsUZ2wu7xlChuTgiSsKISABlKA
EAMQ7G/6nr6IEZjAOEcADYPudmrYFBRxiazTV/FBLS2+NB0egQaYYBZCwSisAg0/9hmtyxuaeRzw
Gt55BYVzQ1uIttGFdqDs7DwNHYvWpPxSeQYpI2Ej6Kr8VNktbM0oORlIBBnCUahywe9RkuUJYyEQ
2kJeMH0dATAoITGwMe622NXae8rJ1ovwGswGcoNlaCCa8uwUQMfLZEy4c5qq37hCfIhAP5TCgMAR
UW5LsBA6eAhdOBHVvLWLMbuyQF61eXZbIh+ruK+pm8JzPeHFBOGTb1oP3yZOwHg/lIRhPAyofV/W
mzKRSzmECi7zRgvYgnhbGuyrgfhYTXG05uJt9TC5juJ2tcT3mooDVkts0hEKZa02OfNKgdKy58U1
24fFg8JGy1N82vhZUWwH9egloJoyLLdjjSrYjw4u3Na91pCSOyTlWrTlDpG5ELUZSNC1LvrzJEp0
wVojcrBgjNaNjlQNbodUYeIA7UXG1jrvaULWLkXfNvrPSvRu2l7YTSOB56KFd9FAbg/7F06Gra0S
gKfFqB8jhwVFOEF5Ip2aflwm7YTNPa6vStt2jcNsvjRH9hoy25zjC33yZHsenNjLsF+CvF8ZMwCu
UOf9xDol3bNvyWTKcfa9Tr4hxmaVzsiBVLes8OuQoE5TKmgbgzYA/cyKgYgQYiUFFIBqDeRbot4k
renntCHw0RVT9B50JEVCTbXsSj//5HVed+E0BhFsli1ZlFY3pNP5m58/4SyGlt4uzdajLGnDqXtw
x9wmE0VpSEbhB3B8NAObMsy9O+I0DGc8bkxWi3Fedt7QWKtuibSHkEGx7aaXnMUBqPsdBtFrVRTn
ZTcurHJZcybR8qmp4ksjdfvrmURDTByYuGJekY4G838SB0erdosTlWLyRfy7C8fR3jXiZW2yTHKj
6nQpUVpikwEy4TocfjPa8ahn9w474DMwsuDp5B/b5th3dX9b4zyZOadLa9rYhU+W3X/nMI3fTC1K
7EQ1AZ1nOkZRU503Np+NNQa4JAmXQfXnCTMfbAKm4dGeRrrj+5HgZEoMoaPm8jQGlJVOAWZfrd8P
VrHJ+DMDzdyhDaw+oCKBi5sJOXrqbrIAOztMOo/s2VeUZd35FbuMIRdZiNWa8kaHW2WxGTqfzh2F
hzeqw72tPftBvZxCx16An+kMKMP6obCpbQT+4fCQWLSdAmXQ1JNOLJSXFE8a5g01FwcX2qmRD9aq
7apozZQcS8zivWSpdqg76hpmqsdXJPSUvOCRblKj2s2h72PucD7afnobJJW3c3QEpKzGMucRncAc
U60HLLdgrCNUUh9l3nywiiI9dkyNbMdW27EF3VPk+nU3FY96lGyLhQY432MynaUzp1JLrYPvRQ+Q
3o1tVRRPGf7lkSHROnLZ+URsodMq3/RJ9K6aC25dvR2vGte6DOwRTnCf7/xU42nNNb+xYyZKWKrf
gWyTHbaxUUtV79oMmKsxXbitBndo1rSDKd1+ULeNZI/2gCY+YCsvxpRJNh07636wgRoirtUoEf9a
7P662CVl8WeL3VX//FT9MaSE73tb6xr+L6YJawQPiMHDWLksJr94VBjxmjZLTGrclG1jYvnao0IP
uMMilPWnjpD/TVkANwIsKpZpvA5//5JHBTvM92tdi+tSFs4mZUmsreXrX414iZ57iJ7xuA676ErQ
9Vqtn4SYTczePoSw5xLi2oUdXirabn0rerDr6ZzQ87awnZ3FkIv5AF33KZnD8oqEwPniwD8rSDco
aI7laRYVhHir4xxOm6YNTrUigAbvZnfmklzN0TEO6bHT1dFsi4skY3/mmREPwnCXmeOxbjOSrEyI
l2dnMVkclvYZ2S1KjnFxm834UBQMpSpG1xg106thltCfPh8tm5x/3ai7dkTQDXLtfdElZP70DyNQ
cdNhBZYenSbczVCXKp1R49yvbd3cuN1yRJJmcEZVZNbph2qe9pTmQKLEVOAxYg1a1lzqoa3yM7ex
zwqlnscg2Dlm+K7WtBenxEIZ97fGpsj9m6ibTt143FhJf9O3YNdCaMrAA/rjRABvwtIdm8m8MSuy
8YqQnrSjbej0rkOeTj0xvkbyfA3gjrXf3Rvzh7LE6xFL8q+uSNYSBZyIBE4evUBLTUp3lLygL5sJ
akovKENkYRcs5HeK5yZxPnR8g0vo0JX0YSA5RJtAolkZ25pwIjXTiPh3cYqSy0yoWndu/+QdGv0E
cOeDTcjRJ+xo2ul9WFOt2U58TfKQCcHIDic7ymEAZIPMZCXpSW1ifxLYoZCyP0ySsFRELUuDzKUr
6cuJGKYNwaAlmltb6zDM9sztPtiDdkJsimE6Kc7ZEvBjy/OiHmrFTiU2t7PCDTX3FywcH7gpzoRC
TcKhs6REA+KiSe+cB1UIDZ1nEcGGkFipKfnSpIs/0i781RV/9bYr/Leiz69gi3eoHkraNL7ZLKKR
GIZuOxaMH1xl8vWvLiA7YcnouBRH2YAmdU7SuPMVEw2q4rwXWlvOfc5u6lj3iZGfaIb7UDrNjan2
NFxjajXXzTputONgYxSehpOCfjhQ1m8DiU/Tv4cv5R+9yD+4ynmRrkUOEtGIh9q3L3Isppi130yj
qEF1ESjHFSnee6+vdib0cSFGBPM+LucDVU+gU5J9cuMMTDzlMNf9JR+PX/o8rwvmq8W5x8Ly/3IU
X1/Bd4fRs3zDUw63NWDA33nlfkskd2bvoyTd91pgMJLFqVUvmX20enFqcMc8adN4PKWojNnQSBoZ
auMwVLfNZOTbUrCV6bLtdZ1JMJtchCu1rkzG6a6ELPX8OPgv0QCe3N3kFVhOHZt72UcXc0IPV8jj
2ZTQZhl118o59Wd8NaaRL7uunTN8Ww4NcM5CEB3nbNg+zXWKQlQddAmHArmfV7nkRSU4mkuENInU
GRW6xH+q6HEmZapU84LVF5hQFVGUOzBZ9UdW1GF/bZBRxcJUku1tr0eJr1LTYFkz0bx0OeEmvrcl
6Mq+yVs5En5NrWjd5OadN+dPbHWvuQe3a3aqz6Z1AxyUO4AEaYe5sDeLhGsXidkOsfVJNz5Xkr8F
1470rXtnGtFcRzK6KWHdSlK7HqkmkxgvlGTSx5jBAVNxD6HYPQ5ODDNivWPkZ1SBP7ZqM45M39wM
Gks2uYwWsmeueRBxOoKXw97fGsS+aDdnmFXoPI0uG/t66oniVTpzz2A9V/UxHqfTbGI26s93JExu
zaC+diPjjgBbXHu7uSXL1cLYBysbziVeCjzMHXT0kYlBqY93PX4Nx//Im4UMHBBsGze16+ao4dEl
iOq1DsYEb1l4pO51xYQGB0YIgT+Y3/4h6ZLb2pj2HRIBzodJWcDhw6vWno+THt6wzAdbjFkQJGw4
s/4Pi8OSFI+LUT41Y/v4+lLoammM4dQw7W0rWFenZB7ZxZjS6qQ9tM/yFpOUBjsqcwbCLFZvH80y
pHi1o4vA24d99DG3phcb/rBFmH4kVJ9Luj6RnH1L4F7zJXmPe8eWLH5BKD8inE8K5FNJWN/De7eJ
Jb8/SJLflUx/Iun+/6+We//t7Z63eeqetgXFnZz/L2jEL22fde2vtDb56uv9+g4M5H/kD/35D/q3
l9cfejdXL//9vzw95zQOxS2+qE+/p9V5Oo+DbzwCr6/r9UX/2Y/JnnjZ/TM/33J+gUnnuroNxQ6i
nc8qEQpl+OXL+AS4WxJGZSiq23jM3n7fV4fpHx2IP3+Pb0f0z//Mn72Bt0P0Vbj6e7f3Xz4O7i+U
w7rKUix88W0L7O/r44DzAZuEy4GQ0TJFWl+f1n92Qvz5e/zLx+FT2RednJFhXBbfej/45P6ZU+G7
n/DVqcAhcHA48RcwUWXKe/z6EPi/WPJ1y2K/YPm4QvhtP9GJ4BucyBJo/2cOwneX1VcHwaGvmBOd
ijUPZy6n1deHAGuMoZO5JxVgK0xm/6/Ogu9e/ndXA1u6Hz8KFqXjyuEvHGSvt5mvjwNXA1ZKEyXE
MRBU5Kbxs50MkrN4O0d/u6X/B24KFiEP5paWwfs0RJv66jAo4xcSGK6liHfqP931YCBlea5kVn7s
gnB/8X1lu8rlKCjz29uiUuRgSMiQOOTSQ9X6OS8I1//hC4J6RVI7ps/t0fMcXHDfngk6/efUffAF
DMBykH6uy+HLufBPPiG+u7t8c3N0IOFY/MeTkkmdYdNX14OBhOrz7z3YuHI0fr7bwutx+L3E/Jfv
C84vXPQOgbBXedn4/dmgmLxZPllowzaQm3+288E38IP++EXBgsHWJeIGDN60yaF9fzq43IS5KZBC
EBTNm7L/cy0ZOBA/vHRkCe14ijeps0x2mSx8fU0wn2XagF+WJbbHIOenu0NyEtuGwZX8o48JB9Mw
awHdsi2uM97n14eBCiaeRewkDIbB1q/7lp/qXJCl/dud+4dWDJxRPBFxCHAyfPu0fNtMMSd7YzaB
R/rZ7gtfnhP/CSeDfNJy3fty9X9zKtDSxTkAJtUGX85/f9Jj8J+xduSjxuRj+YxFf3dz5L4geyk0
fM46Tpifdc3A7exHbwyK4gX2k6+RaDYT358N7KcouqbRWgj3P9e6iXuj1Gz/+CFguyQNdAwWvr8c
uCkgjXGloO7+xEvHt8v0h26MIl6YnPQ2wDrErm9OA2RMkiYEUrgWmMOwOPnZToUvt8YffkA4NLsj
2EqpBB/4t0eBDSWgAZ+1FBURghb4C4uFf+JR+vcBJpmO7HkrU8b4pf2jCec/+gO/DrN+//Uvw7q3
idxvsaDXPyiTzLff/TaokH/+H99sMl7nSF998de50tff/uUN/v5X/+GL+vVfHuKX5qn5FM2vb3f+
8jIvnnJmnw9P7dcTtL8viv8PadeSgyAMRE/UK5hI4icxrnDFbtRGJWBJMSZ4C4/gkiuwbbyXo5Zq
BUHzdizgvWnTTofXduZlSEN/da6wC3emUnPRKhUjrgwm9UZ5WSacT0FpphSvTSWC3Za03w6rfaAE
k+J61mKu+MytCFWmfcHRxY0ozVjGpvxswTMWQ6ED0rQvyO8dKxPC2OayysVsl3PCzg+C508FTMA1
NtRaDJdkqlhEMs0SU3pU1iexuIFyhSfifHjcHn443EevCKSWmxr4TWhnl4SS9Vxd/L778dPsm8qj
9Ob1K6hFDe+oGAQa/U/6V5Cq51QRiN6XWAeE764PDIJHlHiuwg4cDkXQgROqlEtf1zhuNj2EehR7
wamCm2Y//rBR6L7bFp393bZeuw2j5ipe74S1feaHKPc3VokkPbgBAAD//w==</cx:binary>
              </cx:geoCache>
            </cx:geography>
          </cx:layoutPr>
        </cx:series>
      </cx:plotAreaRegion>
    </cx:plotArea>
    <cx:legend pos="r" align="min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9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3175">
        <a:solidFill>
          <a:schemeClr val="bg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96">
  <cs:axisTitle>
    <cs:lnRef idx="0"/>
    <cs:fillRef idx="0"/>
    <cs:effectRef idx="0"/>
    <cs:fontRef idx="minor">
      <a:schemeClr val="lt1">
        <a:lumMod val="95000"/>
      </a:schemeClr>
    </cs:fontRef>
    <cs:defRPr sz="900"/>
  </cs:axisTitle>
  <cs:categoryAxis>
    <cs:lnRef idx="0"/>
    <cs:fillRef idx="0"/>
    <cs:effectRef idx="0"/>
    <cs:fontRef idx="minor">
      <a:schemeClr val="lt1">
        <a:lumMod val="9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</cs:spPr>
    <cs:defRPr sz="1000"/>
  </cs:chartArea>
  <cs:dataLabel>
    <cs:lnRef idx="0"/>
    <cs:fillRef idx="0"/>
    <cs:effectRef idx="0"/>
    <cs:fontRef idx="minor">
      <a:schemeClr val="lt1">
        <a:lumMod val="9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  <a:ln w="3175">
        <a:solidFill>
          <a:schemeClr val="dk1">
            <a:lumMod val="65000"/>
            <a:lumOff val="35000"/>
          </a:schemeClr>
        </a:solidFill>
      </a:ln>
    </cs:spPr>
  </cs:dataPoint>
  <cs:dataPoint3D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</cs:spPr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lt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lt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9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10000"/>
            <a:lumOff val="1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95000"/>
      </a:schemeClr>
    </cs:fontRef>
    <cs:defRPr sz="9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9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lt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9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95000"/>
      </a:schemeClr>
    </cs:fontRef>
    <cs:defRPr sz="900"/>
  </cs:valueAxis>
  <cs:wall>
    <cs:lnRef idx="0"/>
    <cs:fillRef idx="0"/>
    <cs:effectRef idx="0"/>
    <cs:fontRef idx="minor">
      <a:schemeClr val="lt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49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85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3175">
        <a:solidFill>
          <a:schemeClr val="bg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>
    <tabColor indexed="60"/>
  </sheetPr>
  <sheetViews>
    <sheetView zoomScale="90" workbookViewId="0"/>
  </sheetViews>
  <pageMargins left="0.75" right="0.75" top="1" bottom="1" header="0.5" footer="0.5"/>
  <pageSetup paperSize="9" orientation="landscape" horizontalDpi="300" verticalDpi="300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64B95C7B-E7C6-45C6-9153-30D486842E98}">
  <sheetPr/>
  <sheetViews>
    <sheetView zoomScale="75" workbookViewId="0" zoomToFit="1"/>
  </sheetViews>
  <pageMargins left="0.7" right="0.7" top="0.75" bottom="0.75" header="0.3" footer="0.3"/>
  <drawing r:id="rId1"/>
</chartsheet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microsoft.com/office/2014/relationships/chartEx" Target="../charts/chartEx2.xml"/></Relationships>
</file>

<file path=xl/drawings/_rels/drawing9.xml.rels><?xml version="1.0" encoding="UTF-8" standalone="yes"?>
<Relationships xmlns="http://schemas.openxmlformats.org/package/2006/relationships"><Relationship Id="rId1" Type="http://schemas.microsoft.com/office/2014/relationships/chartEx" Target="../charts/chartEx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346739</xdr:colOff>
      <xdr:row>17</xdr:row>
      <xdr:rowOff>38100</xdr:rowOff>
    </xdr:from>
    <xdr:ext cx="8959185" cy="468333"/>
    <xdr:sp macro="" textlink="">
      <xdr:nvSpPr>
        <xdr:cNvPr id="83969" name="Text Box 1">
          <a:extLst>
            <a:ext uri="{FF2B5EF4-FFF2-40B4-BE49-F238E27FC236}">
              <a16:creationId xmlns:a16="http://schemas.microsoft.com/office/drawing/2014/main" id="{F36EB19C-BE34-4559-B390-2E3B2AF496E3}"/>
            </a:ext>
          </a:extLst>
        </xdr:cNvPr>
        <xdr:cNvSpPr txBox="1">
          <a:spLocks noChangeArrowheads="1"/>
        </xdr:cNvSpPr>
      </xdr:nvSpPr>
      <xdr:spPr bwMode="auto">
        <a:xfrm>
          <a:off x="346739" y="3838575"/>
          <a:ext cx="8959185" cy="468333"/>
        </a:xfrm>
        <a:prstGeom prst="rect">
          <a:avLst/>
        </a:prstGeom>
        <a:noFill/>
        <a:ln>
          <a:noFill/>
        </a:ln>
        <a:effectLst/>
      </xdr:spPr>
      <xdr:txBody>
        <a:bodyPr wrap="square" lIns="27432" tIns="32004" rIns="27432" bIns="0" anchor="t" upright="1">
          <a:spAutoFit/>
        </a:bodyPr>
        <a:lstStyle/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Mentse "másként" , és lesz Önnek egy segítsége a betakarítási eredmények és</a:t>
          </a:r>
        </a:p>
        <a:p>
          <a:pPr algn="ctr" rtl="0">
            <a:lnSpc>
              <a:spcPts val="1700"/>
            </a:lnSpc>
            <a:defRPr sz="1000"/>
          </a:pPr>
          <a:r>
            <a:rPr lang="hu-HU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jövedelmezőség becsléséhez!</a:t>
          </a:r>
        </a:p>
      </xdr:txBody>
    </xdr:sp>
    <xdr:clientData/>
  </xdr:oneCellAnchor>
  <xdr:twoCellAnchor editAs="oneCell">
    <xdr:from>
      <xdr:col>1</xdr:col>
      <xdr:colOff>514350</xdr:colOff>
      <xdr:row>16</xdr:row>
      <xdr:rowOff>133350</xdr:rowOff>
    </xdr:from>
    <xdr:to>
      <xdr:col>1</xdr:col>
      <xdr:colOff>590550</xdr:colOff>
      <xdr:row>18</xdr:row>
      <xdr:rowOff>0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8CBCD7E-2F64-49E9-9DB9-5B255C18F94B}"/>
            </a:ext>
          </a:extLst>
        </xdr:cNvPr>
        <xdr:cNvSpPr txBox="1">
          <a:spLocks noChangeArrowheads="1"/>
        </xdr:cNvSpPr>
      </xdr:nvSpPr>
      <xdr:spPr bwMode="auto">
        <a:xfrm>
          <a:off x="1123950" y="37719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0</xdr:col>
      <xdr:colOff>342900</xdr:colOff>
      <xdr:row>8</xdr:row>
      <xdr:rowOff>114300</xdr:rowOff>
    </xdr:from>
    <xdr:ext cx="9201150" cy="1282146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7E674259-089A-4759-A431-903574B7DB7D}"/>
            </a:ext>
          </a:extLst>
        </xdr:cNvPr>
        <xdr:cNvSpPr txBox="1"/>
      </xdr:nvSpPr>
      <xdr:spPr>
        <a:xfrm>
          <a:off x="342900" y="2457450"/>
          <a:ext cx="9201150" cy="12821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hu-HU" sz="1600" b="1"/>
            <a:t>Termésbecslés:</a:t>
          </a:r>
        </a:p>
        <a:p>
          <a:r>
            <a:rPr lang="hu-HU" sz="1200" b="0"/>
            <a:t>A "Termésbeslés" ablakban elvégezhető a várható termés megállapítása.</a:t>
          </a:r>
        </a:p>
        <a:p>
          <a:r>
            <a:rPr lang="hu-HU" sz="1200" b="0"/>
            <a:t>Kellő mintaszm</a:t>
          </a:r>
          <a:r>
            <a:rPr lang="hu-HU" sz="1200" b="0" baseline="0"/>
            <a:t> mellett lehet jó megközelítést kapni.</a:t>
          </a:r>
        </a:p>
        <a:p>
          <a:r>
            <a:rPr lang="hu-HU" sz="1200" b="0" baseline="0"/>
            <a:t>A "kellő mintaszám" attól is függ, hogy mekkora a tábla, és milyen homogén az állomány.</a:t>
          </a:r>
        </a:p>
        <a:p>
          <a:r>
            <a:rPr lang="hu-HU" sz="1200" b="0" baseline="0"/>
            <a:t>A kisebb táblákból is célszerű legalább 3 mintát szedni, de a nagyobbakból is legalább 10 ha-ként célszerű a mintavétel.</a:t>
          </a:r>
        </a:p>
        <a:p>
          <a:r>
            <a:rPr lang="hu-HU" sz="1200" b="0" baseline="0"/>
            <a:t>Takarékoskodni akkor lehet, ha a gazda bejárta a táblát és tudja, hogy mely terméstartományokba mekkora területek esnek.</a:t>
          </a:r>
          <a:endParaRPr lang="hu-HU" sz="1200" b="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342900</xdr:colOff>
      <xdr:row>2</xdr:row>
      <xdr:rowOff>0</xdr:rowOff>
    </xdr:from>
    <xdr:ext cx="3475054" cy="1098762"/>
    <xdr:sp macro="" textlink="">
      <xdr:nvSpPr>
        <xdr:cNvPr id="82945" name="Text Box 1">
          <a:extLst>
            <a:ext uri="{FF2B5EF4-FFF2-40B4-BE49-F238E27FC236}">
              <a16:creationId xmlns:a16="http://schemas.microsoft.com/office/drawing/2014/main" id="{689E6DD8-FB55-4E7C-A0E4-79B73C996916}"/>
            </a:ext>
          </a:extLst>
        </xdr:cNvPr>
        <xdr:cNvSpPr txBox="1">
          <a:spLocks noChangeArrowheads="1"/>
        </xdr:cNvSpPr>
      </xdr:nvSpPr>
      <xdr:spPr bwMode="auto">
        <a:xfrm>
          <a:off x="4998720" y="533400"/>
          <a:ext cx="3475054" cy="1098762"/>
        </a:xfrm>
        <a:prstGeom prst="rect">
          <a:avLst/>
        </a:prstGeom>
        <a:solidFill>
          <a:srgbClr val="FFFF99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wrap="none" lIns="36576" tIns="36576" rIns="0" bIns="0" anchor="t" upright="1">
          <a:spAutoFit/>
        </a:bodyPr>
        <a:lstStyle/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Saját adatait írja a C oszlop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megfelelő cellájába, majd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 kattintson az "Eredménytábla"</a:t>
          </a:r>
        </a:p>
        <a:p>
          <a:pPr algn="l" rtl="0">
            <a:defRPr sz="1000"/>
          </a:pPr>
          <a:r>
            <a:rPr lang="hu-HU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vagy a "Diagram" lapfülre!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11733" cy="56134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D2133B7-6D82-4D79-99B2-9BDA2C97BC8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24</xdr:row>
      <xdr:rowOff>27940</xdr:rowOff>
    </xdr:to>
    <xdr:pic>
      <xdr:nvPicPr>
        <xdr:cNvPr id="2" name="Kép 1" descr="A képen szöveg, térkép, atlasz, diagram látható&#10;&#10;Automatikusan generált leírás">
          <a:extLst>
            <a:ext uri="{FF2B5EF4-FFF2-40B4-BE49-F238E27FC236}">
              <a16:creationId xmlns:a16="http://schemas.microsoft.com/office/drawing/2014/main" id="{31683115-22F7-7CF0-4948-593D06714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96000" cy="40513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472440</xdr:colOff>
      <xdr:row>1</xdr:row>
      <xdr:rowOff>53340</xdr:rowOff>
    </xdr:from>
    <xdr:to>
      <xdr:col>15</xdr:col>
      <xdr:colOff>114300</xdr:colOff>
      <xdr:row>22</xdr:row>
      <xdr:rowOff>38100</xdr:rowOff>
    </xdr:to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2" name="Diagram 1">
              <a:extLst>
                <a:ext uri="{FF2B5EF4-FFF2-40B4-BE49-F238E27FC236}">
                  <a16:creationId xmlns:a16="http://schemas.microsoft.com/office/drawing/2014/main" id="{707A61D3-0E73-45D8-A97A-4EDF15111D8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276600" y="228600"/>
              <a:ext cx="6957060" cy="422148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u-HU" sz="1100"/>
                <a:t>Ez a diagram nem érhető el az Excel ezen verziójában.
Ha szerkeszti ezt az alakzatot, vagy más formátumba menti a munkafüzetet, azzal végleg tönkreteszi a diagramot.</a:t>
              </a:r>
            </a:p>
          </xdr:txBody>
        </xdr:sp>
      </mc:Fallback>
    </mc:AlternateContent>
    <xdr:clientData/>
  </xdr:twoCellAnchor>
  <xdr:oneCellAnchor>
    <xdr:from>
      <xdr:col>4</xdr:col>
      <xdr:colOff>358140</xdr:colOff>
      <xdr:row>3</xdr:row>
      <xdr:rowOff>167640</xdr:rowOff>
    </xdr:from>
    <xdr:ext cx="2166747" cy="264560"/>
    <xdr:sp macro="" textlink="">
      <xdr:nvSpPr>
        <xdr:cNvPr id="3" name="Szövegdoboz 2">
          <a:extLst>
            <a:ext uri="{FF2B5EF4-FFF2-40B4-BE49-F238E27FC236}">
              <a16:creationId xmlns:a16="http://schemas.microsoft.com/office/drawing/2014/main" id="{37FB94F4-7A43-BCC9-5BDC-1EB98C94EBA5}"/>
            </a:ext>
          </a:extLst>
        </xdr:cNvPr>
        <xdr:cNvSpPr txBox="1"/>
      </xdr:nvSpPr>
      <xdr:spPr>
        <a:xfrm>
          <a:off x="3771900" y="754380"/>
          <a:ext cx="2166747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100" baseline="0"/>
            <a:t>Forás: VSzT, 86%-os betakarításnál</a:t>
          </a:r>
          <a:endParaRPr lang="hu-HU" sz="1100"/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1</xdr:row>
      <xdr:rowOff>19050</xdr:rowOff>
    </xdr:from>
    <xdr:to>
      <xdr:col>13</xdr:col>
      <xdr:colOff>151724</xdr:colOff>
      <xdr:row>24</xdr:row>
      <xdr:rowOff>104299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3CC59EF2-7E64-4DCB-B175-D83AA1DBD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0" y="180975"/>
          <a:ext cx="5409524" cy="38095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296400" cy="6075680"/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2" name="Diagram 1">
              <a:extLst>
                <a:ext uri="{FF2B5EF4-FFF2-40B4-BE49-F238E27FC236}">
                  <a16:creationId xmlns:a16="http://schemas.microsoft.com/office/drawing/2014/main" id="{F69E988E-533C-4478-80F9-44EB2D5A1C92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graphicFrame macro="">
          <xdr:nvGraphicFramePr>
            <xdr:cNvPr id="0" name=""/>
            <xdr:cNvGraphicFramePr/>
          </xdr:nvGraphicFramePr>
          <xdr:xfrm>
            <a:off x="0" y="0"/>
            <a:ext cx="0" cy="0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2"/>
            </a:graphicData>
          </a:graphic>
        </xdr:graphicFrame>
      </mc:Fallback>
    </mc:AlternateContent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2" name="Téglalap 1">
          <a:extLst xmlns:a="http://schemas.openxmlformats.org/drawingml/2006/main">
            <a:ext uri="{FF2B5EF4-FFF2-40B4-BE49-F238E27FC236}">
              <a16:creationId xmlns:a16="http://schemas.microsoft.com/office/drawing/2014/main" id="{12C520E2-B482-274D-A1CB-CAD27C235A56}"/>
            </a:ext>
          </a:extLst>
        </cdr:cNvPr>
        <cdr:cNvSpPr>
          <a:spLocks xmlns:a="http://schemas.openxmlformats.org/drawingml/2006/main" noTextEdit="1"/>
        </cdr:cNvSpPr>
      </cdr:nvSpPr>
      <cdr:spPr>
        <a:xfrm xmlns:a="http://schemas.openxmlformats.org/drawingml/2006/main">
          <a:off x="0" y="0"/>
          <a:ext cx="9296400" cy="6075680"/>
        </a:xfrm>
        <a:prstGeom xmlns:a="http://schemas.openxmlformats.org/drawingml/2006/main" prst="rect">
          <a:avLst/>
        </a:prstGeom>
        <a:solidFill xmlns:a="http://schemas.openxmlformats.org/drawingml/2006/main">
          <a:prstClr val="white"/>
        </a:solidFill>
        <a:ln xmlns:a="http://schemas.openxmlformats.org/drawingml/2006/main" w="1">
          <a:solidFill>
            <a:prstClr val="green"/>
          </a:solidFill>
        </a:ln>
      </cdr:spPr>
      <cdr:txBody>
        <a:bodyPr xmlns:a="http://schemas.openxmlformats.org/drawingml/2006/main" vertOverflow="clip" horzOverflow="clip"/>
        <a:lstStyle xmlns:a="http://schemas.openxmlformats.org/drawingml/2006/main"/>
        <a:p xmlns:a="http://schemas.openxmlformats.org/drawingml/2006/main">
          <a:r>
            <a:rPr lang="hu-HU" sz="1100"/>
            <a:t>Ez a diagram nem érhető el az Excel ezen verziójában.
Ha szerkeszti ezt az alakzatot, vagy más formátumba menti a munkafüzetet, azzal végleg tönkreteszi a diagramot.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495300</xdr:colOff>
      <xdr:row>6</xdr:row>
      <xdr:rowOff>90487</xdr:rowOff>
    </xdr:from>
    <xdr:to>
      <xdr:col>12</xdr:col>
      <xdr:colOff>190500</xdr:colOff>
      <xdr:row>20</xdr:row>
      <xdr:rowOff>33337</xdr:rowOff>
    </xdr:to>
    <mc:AlternateContent xmlns:mc="http://schemas.openxmlformats.org/markup-compatibility/2006">
      <mc:Choice xmlns:cx4="http://schemas.microsoft.com/office/drawing/2016/5/10/chartex" Requires="cx4">
        <xdr:graphicFrame macro="">
          <xdr:nvGraphicFramePr>
            <xdr:cNvPr id="6" name="Diagram 5">
              <a:extLst>
                <a:ext uri="{FF2B5EF4-FFF2-40B4-BE49-F238E27FC236}">
                  <a16:creationId xmlns:a16="http://schemas.microsoft.com/office/drawing/2014/main" id="{54A03A4D-A58F-4478-87F0-1D63D7AB09E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038600" y="1218247"/>
              <a:ext cx="4572000" cy="271653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u-HU" sz="1100"/>
                <a:t>Ez a diagram nem érhető el az Excel ezen verziójában.
Ha szerkeszti ezt az alakzatot, vagy más formátumba menti a munkafüzetet, azzal végleg tönkreteszi a diagramot.</a:t>
              </a:r>
            </a:p>
          </xdr:txBody>
        </xdr:sp>
      </mc:Fallback>
    </mc:AlternateContent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lenovo\AppData\Local\Microsoft\Windows\INetCache\Content.Outlook\RWPCDMYB\VSZT_23.1.45.xlsx" TargetMode="External"/><Relationship Id="rId1" Type="http://schemas.openxmlformats.org/officeDocument/2006/relationships/externalLinkPath" Target="file:///C:\Users\lenovo\AppData\Local\Microsoft\Windows\INetCache\Content.Outlook\RWPCDMYB\VSZT_23.1.4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Országos"/>
      <sheetName val="Megyei betakarítás"/>
      <sheetName val="Munka1"/>
      <sheetName val="Megyei vetés, talajelőkészítés"/>
    </sheetNames>
    <sheetDataSet>
      <sheetData sheetId="0"/>
      <sheetData sheetId="1"/>
      <sheetData sheetId="2">
        <row r="2">
          <cell r="A2" t="str">
            <v>Pest</v>
          </cell>
          <cell r="B2">
            <v>8100</v>
          </cell>
        </row>
        <row r="3">
          <cell r="A3" t="str">
            <v>Fejér</v>
          </cell>
          <cell r="B3">
            <v>8301</v>
          </cell>
        </row>
        <row r="4">
          <cell r="A4" t="str">
            <v>Komárom-Esztergom</v>
          </cell>
          <cell r="B4">
            <v>8900</v>
          </cell>
        </row>
        <row r="5">
          <cell r="A5" t="str">
            <v>Veszprém</v>
          </cell>
          <cell r="B5">
            <v>8119</v>
          </cell>
        </row>
        <row r="6">
          <cell r="A6" t="str">
            <v>Győr-Moson-Sopron</v>
          </cell>
          <cell r="B6">
            <v>8450</v>
          </cell>
        </row>
        <row r="7">
          <cell r="A7" t="str">
            <v>Vas</v>
          </cell>
          <cell r="B7">
            <v>9220</v>
          </cell>
        </row>
        <row r="8">
          <cell r="A8" t="str">
            <v>Zala</v>
          </cell>
          <cell r="B8">
            <v>8955</v>
          </cell>
        </row>
        <row r="9">
          <cell r="A9" t="str">
            <v>Baranya</v>
          </cell>
          <cell r="B9">
            <v>8500</v>
          </cell>
        </row>
        <row r="10">
          <cell r="A10" t="str">
            <v>Somogy</v>
          </cell>
          <cell r="B10">
            <v>8300</v>
          </cell>
        </row>
        <row r="11">
          <cell r="A11" t="str">
            <v>Tolna</v>
          </cell>
          <cell r="B11">
            <v>9253</v>
          </cell>
        </row>
        <row r="12">
          <cell r="A12" t="str">
            <v>Borsod-Abaúj-Zemplén</v>
          </cell>
          <cell r="B12">
            <v>9300</v>
          </cell>
        </row>
        <row r="13">
          <cell r="A13" t="str">
            <v>Heves</v>
          </cell>
          <cell r="B13">
            <v>7000</v>
          </cell>
        </row>
        <row r="14">
          <cell r="A14" t="str">
            <v>Nógrád</v>
          </cell>
          <cell r="B14">
            <v>7500</v>
          </cell>
        </row>
        <row r="15">
          <cell r="A15" t="str">
            <v>Hajdú-Bihar</v>
          </cell>
          <cell r="B15">
            <v>8929</v>
          </cell>
        </row>
        <row r="16">
          <cell r="A16" t="str">
            <v>Jász-Nagykun-Szolnok</v>
          </cell>
          <cell r="B16">
            <v>6075</v>
          </cell>
        </row>
        <row r="17">
          <cell r="A17" t="str">
            <v>Szabolcs-Szatmár-Bereg</v>
          </cell>
          <cell r="B17">
            <v>9123</v>
          </cell>
        </row>
        <row r="18">
          <cell r="A18" t="str">
            <v>Bács-Kiskun</v>
          </cell>
          <cell r="B18">
            <v>5900</v>
          </cell>
        </row>
        <row r="19">
          <cell r="A19" t="str">
            <v>Békés</v>
          </cell>
          <cell r="B19">
            <v>6900</v>
          </cell>
        </row>
        <row r="20">
          <cell r="A20" t="str">
            <v>Csongrád-Csanád</v>
          </cell>
          <cell r="B20">
            <v>5000</v>
          </cell>
        </row>
      </sheetData>
      <sheetData sheetId="3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EB08BCC3-692A-4FEB-8817-73E53913C0AA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7" dT="2024-12-23T00:06:59.81" personId="{EB08BCC3-692A-4FEB-8817-73E53913C0AA}" id="{AFC9A8CF-BB82-469C-ABCC-707AFDC552A1}">
    <text>Starter műtrágyával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31"/>
  </sheetPr>
  <dimension ref="A1:L12"/>
  <sheetViews>
    <sheetView workbookViewId="0">
      <selection activeCell="C16" sqref="C16"/>
    </sheetView>
  </sheetViews>
  <sheetFormatPr defaultRowHeight="13.2" x14ac:dyDescent="0.25"/>
  <sheetData>
    <row r="1" spans="1:12" s="11" customFormat="1" ht="40.200000000000003" x14ac:dyDescent="0.3">
      <c r="A1" s="13" t="s">
        <v>44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s="12" customFormat="1" x14ac:dyDescent="0.25">
      <c r="A2" s="12" t="s">
        <v>32</v>
      </c>
    </row>
    <row r="3" spans="1:12" s="10" customFormat="1" ht="17.399999999999999" x14ac:dyDescent="0.3">
      <c r="A3" s="10" t="s">
        <v>42</v>
      </c>
    </row>
    <row r="4" spans="1:12" x14ac:dyDescent="0.25">
      <c r="A4">
        <v>1</v>
      </c>
      <c r="B4" t="s">
        <v>43</v>
      </c>
    </row>
    <row r="5" spans="1:12" x14ac:dyDescent="0.25">
      <c r="A5">
        <v>2</v>
      </c>
      <c r="B5" t="s">
        <v>29</v>
      </c>
    </row>
    <row r="6" spans="1:12" x14ac:dyDescent="0.25">
      <c r="A6">
        <v>3</v>
      </c>
      <c r="B6" t="s">
        <v>30</v>
      </c>
    </row>
    <row r="7" spans="1:12" ht="66" x14ac:dyDescent="0.25">
      <c r="B7" s="9" t="s">
        <v>38</v>
      </c>
      <c r="C7" s="9"/>
      <c r="D7" s="9"/>
      <c r="E7" s="9"/>
      <c r="F7" s="9"/>
      <c r="G7" s="9"/>
      <c r="H7" s="9"/>
      <c r="I7" t="s">
        <v>31</v>
      </c>
    </row>
    <row r="8" spans="1:12" x14ac:dyDescent="0.25">
      <c r="B8" s="9"/>
      <c r="C8" s="9"/>
      <c r="D8" s="9"/>
      <c r="E8" s="9"/>
      <c r="F8" s="9"/>
      <c r="G8" s="9"/>
      <c r="H8" s="9"/>
    </row>
    <row r="9" spans="1:12" x14ac:dyDescent="0.25">
      <c r="B9" s="9"/>
      <c r="C9" s="9"/>
      <c r="D9" s="9"/>
      <c r="E9" s="9"/>
      <c r="F9" s="9"/>
      <c r="G9" s="9"/>
      <c r="H9" s="9"/>
    </row>
    <row r="10" spans="1:12" x14ac:dyDescent="0.25">
      <c r="B10" s="9"/>
      <c r="C10" s="9"/>
      <c r="D10" s="9"/>
      <c r="E10" s="9"/>
      <c r="F10" s="9"/>
      <c r="G10" s="9"/>
      <c r="H10" s="9"/>
    </row>
    <row r="11" spans="1:12" x14ac:dyDescent="0.25">
      <c r="B11" s="9"/>
      <c r="C11" s="9"/>
      <c r="D11" s="9"/>
      <c r="E11" s="9"/>
      <c r="F11" s="9"/>
      <c r="G11" s="9"/>
      <c r="H11" s="9"/>
    </row>
    <row r="12" spans="1:12" x14ac:dyDescent="0.25">
      <c r="B12" s="9"/>
      <c r="C12" s="9"/>
      <c r="D12" s="9"/>
      <c r="E12" s="9"/>
      <c r="F12" s="9"/>
      <c r="G12" s="9"/>
      <c r="H12" s="9"/>
    </row>
  </sheetData>
  <sheetProtection algorithmName="SHA-512" hashValue="HlZ5a+D/mO99YGZTxu+t/MsP9PgOReWFFOHxNKVnZREBpRvFF0VjSVrm7NdJZE/ujW0Z1DE39+OLr3yQbaltpw==" saltValue="JJnTA0+KMGGQghWpBHK83w==" spinCount="100000" sheet="1" objects="1" scenarios="1"/>
  <phoneticPr fontId="5" type="noConversion"/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7"/>
  <sheetViews>
    <sheetView workbookViewId="0">
      <selection activeCell="A19" sqref="A19"/>
    </sheetView>
  </sheetViews>
  <sheetFormatPr defaultRowHeight="13.2" x14ac:dyDescent="0.25"/>
  <cols>
    <col min="1" max="1" width="34.88671875" style="38" bestFit="1" customWidth="1"/>
    <col min="2" max="2" width="23.6640625" style="38" bestFit="1" customWidth="1"/>
  </cols>
  <sheetData>
    <row r="1" spans="1:2" ht="15" x14ac:dyDescent="0.25">
      <c r="A1" s="36" t="s">
        <v>48</v>
      </c>
      <c r="B1" s="36" t="s">
        <v>49</v>
      </c>
    </row>
    <row r="2" spans="1:2" ht="15" x14ac:dyDescent="0.25">
      <c r="A2" s="36" t="s">
        <v>50</v>
      </c>
      <c r="B2" s="36" t="s">
        <v>51</v>
      </c>
    </row>
    <row r="3" spans="1:2" ht="15" x14ac:dyDescent="0.25">
      <c r="A3" s="36" t="s">
        <v>52</v>
      </c>
      <c r="B3" s="36" t="s">
        <v>53</v>
      </c>
    </row>
    <row r="4" spans="1:2" ht="15" x14ac:dyDescent="0.25">
      <c r="A4" s="36" t="s">
        <v>54</v>
      </c>
      <c r="B4" s="36" t="s">
        <v>55</v>
      </c>
    </row>
    <row r="5" spans="1:2" ht="15" x14ac:dyDescent="0.25">
      <c r="A5" s="36" t="s">
        <v>56</v>
      </c>
      <c r="B5" s="36" t="s">
        <v>57</v>
      </c>
    </row>
    <row r="6" spans="1:2" ht="15" x14ac:dyDescent="0.25">
      <c r="A6" s="36" t="s">
        <v>58</v>
      </c>
      <c r="B6" s="36" t="s">
        <v>59</v>
      </c>
    </row>
    <row r="7" spans="1:2" ht="15" x14ac:dyDescent="0.25">
      <c r="A7" s="36" t="s">
        <v>60</v>
      </c>
      <c r="B7" s="36" t="s">
        <v>61</v>
      </c>
    </row>
    <row r="8" spans="1:2" ht="15" x14ac:dyDescent="0.25">
      <c r="A8" s="36" t="s">
        <v>62</v>
      </c>
      <c r="B8" s="36" t="s">
        <v>63</v>
      </c>
    </row>
    <row r="9" spans="1:2" ht="15" x14ac:dyDescent="0.25">
      <c r="A9" s="36" t="s">
        <v>64</v>
      </c>
      <c r="B9" s="36" t="s">
        <v>65</v>
      </c>
    </row>
    <row r="10" spans="1:2" ht="15" x14ac:dyDescent="0.25">
      <c r="A10" s="36" t="s">
        <v>66</v>
      </c>
      <c r="B10" s="36" t="s">
        <v>67</v>
      </c>
    </row>
    <row r="11" spans="1:2" ht="15" x14ac:dyDescent="0.25">
      <c r="A11" s="36" t="s">
        <v>68</v>
      </c>
      <c r="B11" s="36" t="s">
        <v>69</v>
      </c>
    </row>
    <row r="12" spans="1:2" ht="15" customHeight="1" x14ac:dyDescent="0.25">
      <c r="A12" s="36" t="s">
        <v>70</v>
      </c>
      <c r="B12" s="36"/>
    </row>
    <row r="13" spans="1:2" ht="15" x14ac:dyDescent="0.25">
      <c r="A13" s="36" t="s">
        <v>71</v>
      </c>
      <c r="B13" s="36" t="s">
        <v>72</v>
      </c>
    </row>
    <row r="14" spans="1:2" ht="15" x14ac:dyDescent="0.25">
      <c r="A14" s="36" t="s">
        <v>73</v>
      </c>
      <c r="B14" s="36" t="s">
        <v>74</v>
      </c>
    </row>
    <row r="15" spans="1:2" ht="15" x14ac:dyDescent="0.25">
      <c r="A15" s="36" t="s">
        <v>75</v>
      </c>
      <c r="B15" s="36" t="s">
        <v>76</v>
      </c>
    </row>
    <row r="16" spans="1:2" ht="15" x14ac:dyDescent="0.25">
      <c r="A16" s="36" t="s">
        <v>77</v>
      </c>
      <c r="B16" s="36" t="s">
        <v>78</v>
      </c>
    </row>
    <row r="17" spans="1:2" ht="15" x14ac:dyDescent="0.25">
      <c r="A17" s="36" t="s">
        <v>79</v>
      </c>
      <c r="B17" s="36" t="s">
        <v>80</v>
      </c>
    </row>
    <row r="18" spans="1:2" ht="15" customHeight="1" x14ac:dyDescent="0.25">
      <c r="A18" s="36" t="s">
        <v>81</v>
      </c>
      <c r="B18" s="36"/>
    </row>
    <row r="19" spans="1:2" ht="15" x14ac:dyDescent="0.25">
      <c r="A19" s="36" t="s">
        <v>82</v>
      </c>
      <c r="B19" s="36" t="s">
        <v>83</v>
      </c>
    </row>
    <row r="20" spans="1:2" ht="15" x14ac:dyDescent="0.25">
      <c r="A20" s="36" t="s">
        <v>84</v>
      </c>
      <c r="B20" s="36" t="s">
        <v>85</v>
      </c>
    </row>
    <row r="21" spans="1:2" ht="15" x14ac:dyDescent="0.25">
      <c r="A21" s="36" t="s">
        <v>86</v>
      </c>
      <c r="B21" s="36" t="s">
        <v>87</v>
      </c>
    </row>
    <row r="22" spans="1:2" ht="15" x14ac:dyDescent="0.25">
      <c r="A22" s="36" t="s">
        <v>88</v>
      </c>
      <c r="B22" s="36" t="s">
        <v>90</v>
      </c>
    </row>
    <row r="23" spans="1:2" ht="15" x14ac:dyDescent="0.25">
      <c r="A23" s="36" t="s">
        <v>89</v>
      </c>
      <c r="B23" s="36"/>
    </row>
    <row r="24" spans="1:2" ht="15" x14ac:dyDescent="0.25">
      <c r="A24" s="36" t="s">
        <v>91</v>
      </c>
      <c r="B24" s="36" t="s">
        <v>92</v>
      </c>
    </row>
    <row r="25" spans="1:2" ht="15" x14ac:dyDescent="0.25">
      <c r="A25" s="36" t="s">
        <v>93</v>
      </c>
      <c r="B25" s="36" t="s">
        <v>94</v>
      </c>
    </row>
    <row r="26" spans="1:2" ht="15" x14ac:dyDescent="0.25">
      <c r="A26" s="36" t="s">
        <v>95</v>
      </c>
      <c r="B26" s="36" t="s">
        <v>96</v>
      </c>
    </row>
    <row r="27" spans="1:2" ht="15" x14ac:dyDescent="0.25">
      <c r="A27" s="36" t="s">
        <v>97</v>
      </c>
      <c r="B27" s="36" t="s">
        <v>98</v>
      </c>
    </row>
    <row r="28" spans="1:2" ht="15" x14ac:dyDescent="0.25">
      <c r="A28" s="36" t="s">
        <v>99</v>
      </c>
      <c r="B28" s="36" t="s">
        <v>100</v>
      </c>
    </row>
    <row r="29" spans="1:2" ht="15" x14ac:dyDescent="0.25">
      <c r="A29" s="36" t="s">
        <v>101</v>
      </c>
      <c r="B29" s="36" t="s">
        <v>103</v>
      </c>
    </row>
    <row r="30" spans="1:2" ht="15" x14ac:dyDescent="0.25">
      <c r="A30" s="36" t="s">
        <v>102</v>
      </c>
      <c r="B30" s="36"/>
    </row>
    <row r="31" spans="1:2" ht="15" customHeight="1" x14ac:dyDescent="0.25">
      <c r="A31" s="36" t="s">
        <v>104</v>
      </c>
      <c r="B31" s="36"/>
    </row>
    <row r="32" spans="1:2" ht="15" x14ac:dyDescent="0.25">
      <c r="A32" s="36" t="s">
        <v>105</v>
      </c>
      <c r="B32" s="36" t="s">
        <v>106</v>
      </c>
    </row>
    <row r="33" spans="1:2" ht="15" x14ac:dyDescent="0.25">
      <c r="A33" s="36" t="s">
        <v>107</v>
      </c>
      <c r="B33" s="36" t="s">
        <v>108</v>
      </c>
    </row>
    <row r="34" spans="1:2" ht="15" x14ac:dyDescent="0.25">
      <c r="A34" s="36" t="s">
        <v>109</v>
      </c>
      <c r="B34" s="36" t="s">
        <v>110</v>
      </c>
    </row>
    <row r="35" spans="1:2" ht="15" x14ac:dyDescent="0.25">
      <c r="A35" s="36" t="s">
        <v>111</v>
      </c>
      <c r="B35" s="36" t="s">
        <v>112</v>
      </c>
    </row>
    <row r="36" spans="1:2" ht="15" x14ac:dyDescent="0.25">
      <c r="A36" s="36" t="s">
        <v>113</v>
      </c>
      <c r="B36" s="36" t="s">
        <v>114</v>
      </c>
    </row>
    <row r="37" spans="1:2" ht="15" x14ac:dyDescent="0.25">
      <c r="A37" s="36" t="s">
        <v>115</v>
      </c>
      <c r="B37" s="36" t="s">
        <v>116</v>
      </c>
    </row>
    <row r="38" spans="1:2" ht="15" x14ac:dyDescent="0.25">
      <c r="A38" s="36" t="s">
        <v>117</v>
      </c>
      <c r="B38" s="36" t="s">
        <v>118</v>
      </c>
    </row>
    <row r="39" spans="1:2" ht="15.6" x14ac:dyDescent="0.25">
      <c r="A39" s="36" t="s">
        <v>119</v>
      </c>
      <c r="B39" s="37"/>
    </row>
    <row r="40" spans="1:2" ht="15" x14ac:dyDescent="0.25">
      <c r="A40" s="36" t="s">
        <v>120</v>
      </c>
      <c r="B40" s="36" t="s">
        <v>121</v>
      </c>
    </row>
    <row r="41" spans="1:2" ht="15" x14ac:dyDescent="0.25">
      <c r="A41" s="36" t="s">
        <v>122</v>
      </c>
      <c r="B41" s="36" t="s">
        <v>123</v>
      </c>
    </row>
    <row r="42" spans="1:2" ht="15" x14ac:dyDescent="0.25">
      <c r="A42" s="36" t="s">
        <v>124</v>
      </c>
      <c r="B42" s="36" t="s">
        <v>125</v>
      </c>
    </row>
    <row r="43" spans="1:2" ht="15" x14ac:dyDescent="0.25">
      <c r="A43" s="36" t="s">
        <v>126</v>
      </c>
      <c r="B43" s="36" t="s">
        <v>127</v>
      </c>
    </row>
    <row r="44" spans="1:2" ht="15" x14ac:dyDescent="0.25">
      <c r="A44" s="36" t="s">
        <v>128</v>
      </c>
      <c r="B44" s="36" t="s">
        <v>130</v>
      </c>
    </row>
    <row r="45" spans="1:2" ht="15" x14ac:dyDescent="0.25">
      <c r="A45" s="36" t="s">
        <v>129</v>
      </c>
      <c r="B45" s="36" t="s">
        <v>131</v>
      </c>
    </row>
    <row r="46" spans="1:2" ht="15" customHeight="1" x14ac:dyDescent="0.25">
      <c r="A46" s="36" t="s">
        <v>132</v>
      </c>
      <c r="B46" s="36"/>
    </row>
    <row r="47" spans="1:2" ht="15" x14ac:dyDescent="0.25">
      <c r="A47" s="36" t="s">
        <v>133</v>
      </c>
      <c r="B47" s="36" t="s">
        <v>134</v>
      </c>
    </row>
    <row r="48" spans="1:2" ht="15" x14ac:dyDescent="0.25">
      <c r="A48" s="36" t="s">
        <v>135</v>
      </c>
      <c r="B48" s="36" t="s">
        <v>136</v>
      </c>
    </row>
    <row r="49" spans="1:2" ht="15" x14ac:dyDescent="0.25">
      <c r="A49" s="36" t="s">
        <v>137</v>
      </c>
      <c r="B49" s="36" t="s">
        <v>138</v>
      </c>
    </row>
    <row r="50" spans="1:2" ht="15" x14ac:dyDescent="0.25">
      <c r="A50" s="35" t="s">
        <v>140</v>
      </c>
      <c r="B50" s="35" t="s">
        <v>141</v>
      </c>
    </row>
    <row r="51" spans="1:2" ht="15" x14ac:dyDescent="0.25">
      <c r="A51" s="35" t="s">
        <v>142</v>
      </c>
      <c r="B51" s="35" t="s">
        <v>143</v>
      </c>
    </row>
    <row r="52" spans="1:2" ht="15" x14ac:dyDescent="0.25">
      <c r="A52" s="35" t="s">
        <v>144</v>
      </c>
      <c r="B52" s="35" t="s">
        <v>145</v>
      </c>
    </row>
    <row r="53" spans="1:2" ht="15" x14ac:dyDescent="0.25">
      <c r="A53" s="35" t="s">
        <v>146</v>
      </c>
      <c r="B53" s="35" t="s">
        <v>147</v>
      </c>
    </row>
    <row r="54" spans="1:2" ht="15" customHeight="1" x14ac:dyDescent="0.25">
      <c r="A54" s="71" t="s">
        <v>148</v>
      </c>
      <c r="B54" s="71"/>
    </row>
    <row r="55" spans="1:2" ht="15" x14ac:dyDescent="0.25">
      <c r="A55" s="35" t="s">
        <v>149</v>
      </c>
      <c r="B55" s="35" t="s">
        <v>150</v>
      </c>
    </row>
    <row r="56" spans="1:2" ht="15" x14ac:dyDescent="0.25">
      <c r="A56" s="35" t="s">
        <v>151</v>
      </c>
      <c r="B56" s="35" t="s">
        <v>152</v>
      </c>
    </row>
    <row r="57" spans="1:2" ht="15" x14ac:dyDescent="0.25">
      <c r="A57" s="35" t="s">
        <v>153</v>
      </c>
      <c r="B57" s="35" t="s">
        <v>154</v>
      </c>
    </row>
    <row r="58" spans="1:2" ht="15" x14ac:dyDescent="0.25">
      <c r="A58" s="35" t="s">
        <v>155</v>
      </c>
      <c r="B58" s="35" t="s">
        <v>156</v>
      </c>
    </row>
    <row r="59" spans="1:2" ht="15" x14ac:dyDescent="0.25">
      <c r="A59" s="35" t="s">
        <v>157</v>
      </c>
      <c r="B59" s="35" t="s">
        <v>158</v>
      </c>
    </row>
    <row r="60" spans="1:2" ht="15" x14ac:dyDescent="0.25">
      <c r="A60" s="35" t="s">
        <v>159</v>
      </c>
      <c r="B60" s="35" t="s">
        <v>160</v>
      </c>
    </row>
    <row r="61" spans="1:2" ht="15" x14ac:dyDescent="0.25">
      <c r="A61" s="35" t="s">
        <v>161</v>
      </c>
      <c r="B61" s="35" t="s">
        <v>162</v>
      </c>
    </row>
    <row r="62" spans="1:2" ht="15" customHeight="1" x14ac:dyDescent="0.25">
      <c r="A62" s="71" t="s">
        <v>163</v>
      </c>
      <c r="B62" s="71"/>
    </row>
    <row r="63" spans="1:2" ht="15" x14ac:dyDescent="0.25">
      <c r="A63" s="35" t="s">
        <v>164</v>
      </c>
      <c r="B63" s="35" t="s">
        <v>165</v>
      </c>
    </row>
    <row r="64" spans="1:2" ht="15" x14ac:dyDescent="0.25">
      <c r="A64" s="35" t="s">
        <v>166</v>
      </c>
      <c r="B64" s="35" t="s">
        <v>167</v>
      </c>
    </row>
    <row r="65" spans="1:2" ht="15" x14ac:dyDescent="0.25">
      <c r="A65" s="35" t="s">
        <v>168</v>
      </c>
      <c r="B65" s="35" t="s">
        <v>169</v>
      </c>
    </row>
    <row r="66" spans="1:2" ht="15" x14ac:dyDescent="0.25">
      <c r="A66" s="35" t="s">
        <v>170</v>
      </c>
      <c r="B66" s="35" t="s">
        <v>171</v>
      </c>
    </row>
    <row r="67" spans="1:2" ht="15" x14ac:dyDescent="0.25">
      <c r="A67" s="35" t="s">
        <v>172</v>
      </c>
      <c r="B67" s="35" t="s">
        <v>173</v>
      </c>
    </row>
    <row r="68" spans="1:2" ht="15" x14ac:dyDescent="0.25">
      <c r="A68" s="35" t="s">
        <v>174</v>
      </c>
      <c r="B68" s="35" t="s">
        <v>175</v>
      </c>
    </row>
    <row r="69" spans="1:2" ht="15" x14ac:dyDescent="0.25">
      <c r="A69" s="35" t="s">
        <v>176</v>
      </c>
      <c r="B69" s="35" t="s">
        <v>177</v>
      </c>
    </row>
    <row r="70" spans="1:2" ht="15" x14ac:dyDescent="0.25">
      <c r="A70" s="35" t="s">
        <v>178</v>
      </c>
      <c r="B70" s="35" t="s">
        <v>179</v>
      </c>
    </row>
    <row r="71" spans="1:2" ht="15" x14ac:dyDescent="0.25">
      <c r="A71" s="35" t="s">
        <v>180</v>
      </c>
      <c r="B71" s="35" t="s">
        <v>181</v>
      </c>
    </row>
    <row r="72" spans="1:2" ht="15" customHeight="1" x14ac:dyDescent="0.25">
      <c r="A72" s="71" t="s">
        <v>182</v>
      </c>
      <c r="B72" s="71"/>
    </row>
    <row r="73" spans="1:2" ht="15" x14ac:dyDescent="0.25">
      <c r="A73" s="35" t="s">
        <v>183</v>
      </c>
      <c r="B73" s="35" t="s">
        <v>184</v>
      </c>
    </row>
    <row r="74" spans="1:2" ht="15" x14ac:dyDescent="0.25">
      <c r="A74" s="35" t="s">
        <v>185</v>
      </c>
      <c r="B74" s="35" t="s">
        <v>186</v>
      </c>
    </row>
    <row r="75" spans="1:2" ht="15" x14ac:dyDescent="0.25">
      <c r="A75" s="35" t="s">
        <v>187</v>
      </c>
      <c r="B75" s="35" t="s">
        <v>188</v>
      </c>
    </row>
    <row r="76" spans="1:2" ht="15" x14ac:dyDescent="0.25">
      <c r="A76" s="35" t="s">
        <v>189</v>
      </c>
      <c r="B76" s="35" t="s">
        <v>190</v>
      </c>
    </row>
    <row r="77" spans="1:2" ht="15" x14ac:dyDescent="0.25">
      <c r="A77" s="35" t="s">
        <v>191</v>
      </c>
      <c r="B77" s="35" t="s">
        <v>192</v>
      </c>
    </row>
  </sheetData>
  <autoFilter ref="A1:B77" xr:uid="{00000000-0009-0000-0000-000001000000}"/>
  <mergeCells count="3">
    <mergeCell ref="A54:B54"/>
    <mergeCell ref="A62:B62"/>
    <mergeCell ref="A72:B7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8"/>
  </sheetPr>
  <dimension ref="A1:P26"/>
  <sheetViews>
    <sheetView topLeftCell="A22" workbookViewId="0">
      <selection activeCell="B26" sqref="B26"/>
    </sheetView>
  </sheetViews>
  <sheetFormatPr defaultRowHeight="13.2" x14ac:dyDescent="0.25"/>
  <cols>
    <col min="1" max="1" width="24.5546875" bestFit="1" customWidth="1"/>
    <col min="2" max="2" width="11.5546875" bestFit="1" customWidth="1"/>
    <col min="3" max="4" width="9.88671875" bestFit="1" customWidth="1"/>
    <col min="5" max="8" width="9.33203125" bestFit="1" customWidth="1"/>
    <col min="9" max="13" width="9.88671875" bestFit="1" customWidth="1"/>
    <col min="14" max="15" width="9.33203125" bestFit="1" customWidth="1"/>
    <col min="16" max="16" width="9.88671875" bestFit="1" customWidth="1"/>
  </cols>
  <sheetData>
    <row r="1" spans="1:16" ht="20.399999999999999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0.399999999999999" x14ac:dyDescent="0.35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0.399999999999999" hidden="1" x14ac:dyDescent="0.35">
      <c r="A3" t="s">
        <v>3</v>
      </c>
      <c r="B3" s="1">
        <f>SUM(B8:B21)</f>
        <v>791166.66666666674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399999999999999" hidden="1" x14ac:dyDescent="0.35">
      <c r="A4" t="s">
        <v>2</v>
      </c>
      <c r="B4" s="1">
        <f>$B$23</f>
        <v>3000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399999999999999" hidden="1" x14ac:dyDescent="0.35">
      <c r="A5" t="s">
        <v>0</v>
      </c>
      <c r="B5" s="1">
        <f>B24</f>
        <v>85000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0.399999999999999" hidden="1" x14ac:dyDescent="0.35">
      <c r="A6" t="s">
        <v>1</v>
      </c>
      <c r="B6" s="1">
        <f>B26</f>
        <v>2500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1.4" x14ac:dyDescent="0.4">
      <c r="A7" s="15" t="s">
        <v>33</v>
      </c>
      <c r="B7" s="8" t="s">
        <v>28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52.2" x14ac:dyDescent="0.35">
      <c r="A8" s="4" t="str">
        <f>Költségek!B3</f>
        <v>talajmunka ősszel (tarlóhántás is benne)</v>
      </c>
      <c r="B8">
        <f>Költségek!C3</f>
        <v>55000</v>
      </c>
      <c r="C8" s="72" t="s">
        <v>18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17.399999999999999" x14ac:dyDescent="0.25">
      <c r="A9" s="4" t="str">
        <f>Költségek!B4</f>
        <v>talajmunka tavasszal</v>
      </c>
      <c r="B9">
        <f>Költségek!C4</f>
        <v>23000</v>
      </c>
      <c r="C9" s="73"/>
    </row>
    <row r="10" spans="1:16" ht="17.399999999999999" x14ac:dyDescent="0.25">
      <c r="A10" s="4" t="str">
        <f>Költségek!B5</f>
        <v>műtrágya szórás</v>
      </c>
      <c r="B10">
        <f>Költségek!C5</f>
        <v>15000</v>
      </c>
      <c r="C10" s="73"/>
    </row>
    <row r="11" spans="1:16" ht="34.799999999999997" x14ac:dyDescent="0.25">
      <c r="A11" s="4" t="str">
        <f>Költségek!B6</f>
        <v>Gyomirtó permetezés</v>
      </c>
      <c r="B11">
        <f>Költségek!C6</f>
        <v>9000</v>
      </c>
      <c r="C11" s="73"/>
    </row>
    <row r="12" spans="1:16" ht="17.399999999999999" x14ac:dyDescent="0.25">
      <c r="A12" s="4" t="str">
        <f>Költségek!B7</f>
        <v>vetés + starter</v>
      </c>
      <c r="B12">
        <f>Költségek!C7</f>
        <v>81666.666666666672</v>
      </c>
      <c r="C12" s="73"/>
    </row>
    <row r="13" spans="1:16" ht="17.399999999999999" x14ac:dyDescent="0.25">
      <c r="A13" s="4" t="str">
        <f>Költségek!B8</f>
        <v>kultivátorozás</v>
      </c>
      <c r="B13">
        <f>Költségek!C8</f>
        <v>12500</v>
      </c>
      <c r="C13" s="73"/>
    </row>
    <row r="14" spans="1:16" ht="17.399999999999999" x14ac:dyDescent="0.25">
      <c r="A14" s="4" t="str">
        <f>Költségek!B9</f>
        <v>kombájnolás</v>
      </c>
      <c r="B14">
        <f>Költségek!C9</f>
        <v>20000</v>
      </c>
      <c r="C14" s="73"/>
    </row>
    <row r="15" spans="1:16" ht="17.399999999999999" x14ac:dyDescent="0.25">
      <c r="A15" s="4" t="str">
        <f>Költségek!B11</f>
        <v xml:space="preserve">műtrágya </v>
      </c>
      <c r="B15">
        <f>Költségek!C11</f>
        <v>400000</v>
      </c>
      <c r="C15" s="73"/>
    </row>
    <row r="16" spans="1:16" ht="17.399999999999999" x14ac:dyDescent="0.25">
      <c r="A16" s="4" t="str">
        <f>Költségek!B12</f>
        <v>Lombtrágya</v>
      </c>
      <c r="B16">
        <f>Költségek!C12</f>
        <v>15000</v>
      </c>
      <c r="C16" s="73"/>
    </row>
    <row r="17" spans="1:3" ht="52.2" x14ac:dyDescent="0.25">
      <c r="A17" s="4" t="str">
        <f>Költségek!B13</f>
        <v>Egyéb növénykondicionálók</v>
      </c>
      <c r="B17">
        <f>Költségek!C13</f>
        <v>8000</v>
      </c>
      <c r="C17" s="73"/>
    </row>
    <row r="18" spans="1:3" ht="34.799999999999997" x14ac:dyDescent="0.25">
      <c r="A18" s="4" t="str">
        <f>Költségek!B14</f>
        <v>Növényvédelem állományban</v>
      </c>
      <c r="B18">
        <f>Költségek!C14</f>
        <v>20000</v>
      </c>
      <c r="C18" s="73"/>
    </row>
    <row r="19" spans="1:3" ht="17.399999999999999" x14ac:dyDescent="0.25">
      <c r="A19" s="4" t="str">
        <f>Költségek!B15</f>
        <v>Talajfertőtlenítő szer</v>
      </c>
      <c r="B19">
        <f>Költségek!C15</f>
        <v>22000</v>
      </c>
      <c r="C19" s="73"/>
    </row>
    <row r="20" spans="1:3" ht="17.399999999999999" x14ac:dyDescent="0.25">
      <c r="A20" s="4" t="str">
        <f>Költségek!B16</f>
        <v>Gyomirtó szer</v>
      </c>
      <c r="B20">
        <f>Költségek!C16</f>
        <v>30000</v>
      </c>
      <c r="C20" s="73"/>
    </row>
    <row r="21" spans="1:3" ht="17.399999999999999" x14ac:dyDescent="0.25">
      <c r="A21" s="4" t="str">
        <f>Költségek!B17</f>
        <v>Vetőmag</v>
      </c>
      <c r="B21">
        <f>Költségek!C17</f>
        <v>80000</v>
      </c>
      <c r="C21" s="73"/>
    </row>
    <row r="22" spans="1:3" ht="17.399999999999999" x14ac:dyDescent="0.25">
      <c r="A22" s="4" t="str">
        <f>Költségek!B18</f>
        <v>Földbérlet</v>
      </c>
      <c r="B22">
        <f>Költségek!C18</f>
        <v>80000</v>
      </c>
      <c r="C22" s="73"/>
    </row>
    <row r="23" spans="1:3" ht="34.799999999999997" x14ac:dyDescent="0.25">
      <c r="A23" s="4" t="str">
        <f>Költségek!B19</f>
        <v>terményszállítás, betárolás Ft/t</v>
      </c>
      <c r="B23">
        <f>Költségek!C19</f>
        <v>3000</v>
      </c>
    </row>
    <row r="24" spans="1:3" ht="69.599999999999994" x14ac:dyDescent="0.25">
      <c r="A24" s="4" t="str">
        <f>Költségek!B20</f>
        <v>Értékesítési átlagár - értékesítési költségekkel csökkentve</v>
      </c>
      <c r="B24">
        <f>Költségek!C20</f>
        <v>85000</v>
      </c>
    </row>
    <row r="25" spans="1:3" ht="17.399999999999999" x14ac:dyDescent="0.25">
      <c r="A25" s="4" t="s">
        <v>22</v>
      </c>
      <c r="B25">
        <f>Költségek!C21</f>
        <v>85000</v>
      </c>
    </row>
    <row r="26" spans="1:3" ht="17.399999999999999" x14ac:dyDescent="0.25">
      <c r="A26" s="5" t="s">
        <v>8</v>
      </c>
      <c r="B26">
        <f>Költségek!C22</f>
        <v>2500</v>
      </c>
    </row>
  </sheetData>
  <sheetProtection selectLockedCells="1" selectUnlockedCells="1"/>
  <protectedRanges>
    <protectedRange sqref="B8:B26" name="Tartomány1"/>
  </protectedRanges>
  <mergeCells count="1">
    <mergeCell ref="C8:C2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8"/>
  </sheetPr>
  <dimension ref="A1:G27"/>
  <sheetViews>
    <sheetView workbookViewId="0">
      <selection activeCell="B11" sqref="B11"/>
    </sheetView>
  </sheetViews>
  <sheetFormatPr defaultRowHeight="13.2" x14ac:dyDescent="0.25"/>
  <cols>
    <col min="1" max="1" width="30.44140625" customWidth="1"/>
  </cols>
  <sheetData>
    <row r="1" spans="1:7" ht="15.6" x14ac:dyDescent="0.25">
      <c r="B1">
        <v>2005</v>
      </c>
      <c r="C1">
        <v>2006</v>
      </c>
      <c r="D1">
        <v>2006</v>
      </c>
      <c r="E1" s="28">
        <v>2008</v>
      </c>
    </row>
    <row r="2" spans="1:7" ht="20.399999999999999" x14ac:dyDescent="0.35">
      <c r="A2" t="s">
        <v>1</v>
      </c>
      <c r="C2" s="1"/>
    </row>
    <row r="3" spans="1:7" ht="21.6" thickBot="1" x14ac:dyDescent="0.45">
      <c r="A3" s="15" t="s">
        <v>33</v>
      </c>
      <c r="B3" s="8"/>
      <c r="C3" s="8"/>
      <c r="D3" s="8"/>
    </row>
    <row r="4" spans="1:7" ht="18" thickBot="1" x14ac:dyDescent="0.3">
      <c r="A4" s="4" t="s">
        <v>12</v>
      </c>
      <c r="B4" s="6">
        <v>13000</v>
      </c>
      <c r="C4" s="6">
        <v>9000</v>
      </c>
      <c r="D4" s="6">
        <v>10000</v>
      </c>
      <c r="E4" s="29">
        <v>16000</v>
      </c>
      <c r="F4" s="17"/>
      <c r="G4" s="17"/>
    </row>
    <row r="5" spans="1:7" ht="18" thickBot="1" x14ac:dyDescent="0.3">
      <c r="A5" s="4" t="s">
        <v>13</v>
      </c>
      <c r="B5" s="6">
        <v>13500</v>
      </c>
      <c r="C5" s="6">
        <v>12000</v>
      </c>
      <c r="D5" s="6">
        <v>10000</v>
      </c>
      <c r="E5" s="29">
        <v>18000</v>
      </c>
      <c r="F5" s="17"/>
      <c r="G5" s="17"/>
    </row>
    <row r="6" spans="1:7" ht="18" thickBot="1" x14ac:dyDescent="0.3">
      <c r="A6" s="4" t="s">
        <v>6</v>
      </c>
      <c r="B6" s="6">
        <v>3500</v>
      </c>
      <c r="C6" s="6">
        <v>2500</v>
      </c>
      <c r="D6" s="6">
        <v>2500</v>
      </c>
      <c r="E6" s="29">
        <v>4000</v>
      </c>
      <c r="F6" s="17"/>
      <c r="G6" s="17"/>
    </row>
    <row r="7" spans="1:7" ht="18" thickBot="1" x14ac:dyDescent="0.3">
      <c r="A7" s="4" t="s">
        <v>14</v>
      </c>
      <c r="B7" s="6">
        <v>8000</v>
      </c>
      <c r="C7" s="6">
        <v>5000</v>
      </c>
      <c r="D7" s="6">
        <v>6000</v>
      </c>
      <c r="E7" s="29">
        <v>10000</v>
      </c>
      <c r="F7" s="17"/>
      <c r="G7" s="17"/>
    </row>
    <row r="8" spans="1:7" ht="18" thickBot="1" x14ac:dyDescent="0.3">
      <c r="A8" s="4" t="s">
        <v>5</v>
      </c>
      <c r="B8" s="6">
        <v>3500</v>
      </c>
      <c r="C8" s="6">
        <v>3000</v>
      </c>
      <c r="D8" s="6">
        <v>3500</v>
      </c>
      <c r="E8" s="29">
        <v>4500</v>
      </c>
      <c r="F8" s="17"/>
      <c r="G8" s="17"/>
    </row>
    <row r="9" spans="1:7" ht="18" thickBot="1" x14ac:dyDescent="0.3">
      <c r="A9" s="4" t="s">
        <v>7</v>
      </c>
      <c r="B9" s="6">
        <v>3500</v>
      </c>
      <c r="C9" s="6">
        <v>2000</v>
      </c>
      <c r="D9" s="6">
        <v>2000</v>
      </c>
      <c r="E9" s="29">
        <v>4500</v>
      </c>
      <c r="F9" s="17"/>
      <c r="G9" s="17"/>
    </row>
    <row r="10" spans="1:7" ht="18" thickBot="1" x14ac:dyDescent="0.3">
      <c r="A10" s="4" t="s">
        <v>15</v>
      </c>
      <c r="B10" s="6">
        <v>16000</v>
      </c>
      <c r="C10" s="6">
        <v>13000</v>
      </c>
      <c r="D10" s="6">
        <v>12000</v>
      </c>
      <c r="E10" s="29">
        <v>17000</v>
      </c>
      <c r="F10" s="17"/>
      <c r="G10" s="17"/>
    </row>
    <row r="11" spans="1:7" ht="18" thickBot="1" x14ac:dyDescent="0.3">
      <c r="A11" s="4" t="s">
        <v>11</v>
      </c>
      <c r="B11" s="6">
        <v>25000</v>
      </c>
      <c r="C11" s="6">
        <v>35000</v>
      </c>
      <c r="D11" s="6">
        <v>30000</v>
      </c>
      <c r="E11" s="29">
        <v>63500</v>
      </c>
      <c r="F11" s="17"/>
      <c r="G11" s="17"/>
    </row>
    <row r="12" spans="1:7" ht="18" thickBot="1" x14ac:dyDescent="0.3">
      <c r="A12" s="4" t="s">
        <v>9</v>
      </c>
      <c r="B12" s="6">
        <v>20000</v>
      </c>
      <c r="C12" s="6"/>
      <c r="D12" s="6"/>
      <c r="E12" s="29">
        <v>0</v>
      </c>
      <c r="F12" s="17"/>
      <c r="G12" s="17"/>
    </row>
    <row r="13" spans="1:7" ht="18" thickBot="1" x14ac:dyDescent="0.3">
      <c r="A13" s="4" t="s">
        <v>16</v>
      </c>
      <c r="B13" s="6">
        <v>12000</v>
      </c>
      <c r="C13" s="6">
        <v>19000</v>
      </c>
      <c r="D13" s="6">
        <v>17000</v>
      </c>
      <c r="E13" s="29">
        <v>14000</v>
      </c>
      <c r="F13" s="17"/>
      <c r="G13" s="17"/>
    </row>
    <row r="14" spans="1:7" ht="18" thickBot="1" x14ac:dyDescent="0.35">
      <c r="A14" s="4" t="s">
        <v>17</v>
      </c>
      <c r="B14" s="6">
        <v>18000</v>
      </c>
      <c r="C14" s="6">
        <v>26000</v>
      </c>
      <c r="D14" s="6">
        <v>25000</v>
      </c>
      <c r="E14" s="30">
        <v>35000</v>
      </c>
      <c r="F14" s="17"/>
      <c r="G14" s="17"/>
    </row>
    <row r="15" spans="1:7" ht="18" thickBot="1" x14ac:dyDescent="0.3">
      <c r="A15" s="4" t="s">
        <v>21</v>
      </c>
      <c r="B15" s="6">
        <v>30000</v>
      </c>
      <c r="C15" s="6">
        <v>25000</v>
      </c>
      <c r="D15" s="6">
        <v>27000</v>
      </c>
      <c r="E15" s="29">
        <v>45000</v>
      </c>
      <c r="F15" s="17"/>
      <c r="G15" s="17"/>
    </row>
    <row r="16" spans="1:7" ht="35.4" thickBot="1" x14ac:dyDescent="0.3">
      <c r="A16" s="4" t="s">
        <v>19</v>
      </c>
      <c r="B16" s="6">
        <v>1000</v>
      </c>
      <c r="C16" s="6">
        <v>1000</v>
      </c>
      <c r="D16" s="6">
        <v>1000</v>
      </c>
      <c r="E16" s="29">
        <v>1200</v>
      </c>
      <c r="F16" s="17"/>
      <c r="G16" s="17"/>
    </row>
    <row r="17" spans="1:7" ht="52.8" thickBot="1" x14ac:dyDescent="0.3">
      <c r="A17" s="4" t="s">
        <v>20</v>
      </c>
      <c r="B17" s="6">
        <v>24000</v>
      </c>
      <c r="C17" s="6">
        <v>28000</v>
      </c>
      <c r="D17" s="6">
        <v>28000</v>
      </c>
      <c r="E17" s="29">
        <v>35000</v>
      </c>
      <c r="F17" s="17"/>
      <c r="G17" s="17"/>
    </row>
    <row r="18" spans="1:7" ht="18" thickBot="1" x14ac:dyDescent="0.3">
      <c r="A18" s="4" t="s">
        <v>22</v>
      </c>
      <c r="B18" s="6">
        <v>37000</v>
      </c>
      <c r="C18" s="6">
        <v>40000</v>
      </c>
      <c r="D18" s="6">
        <v>70000</v>
      </c>
      <c r="E18" s="29">
        <v>42000</v>
      </c>
      <c r="F18" s="17"/>
      <c r="G18" s="17"/>
    </row>
    <row r="19" spans="1:7" ht="18" thickBot="1" x14ac:dyDescent="0.3">
      <c r="A19" s="5" t="s">
        <v>8</v>
      </c>
      <c r="B19" s="7">
        <v>600</v>
      </c>
      <c r="C19" s="7">
        <v>500</v>
      </c>
      <c r="D19" s="7">
        <v>400</v>
      </c>
      <c r="E19" s="29">
        <v>650</v>
      </c>
    </row>
    <row r="20" spans="1:7" x14ac:dyDescent="0.25">
      <c r="E20" s="17"/>
      <c r="F20" s="17"/>
      <c r="G20" s="17"/>
    </row>
    <row r="21" spans="1:7" x14ac:dyDescent="0.25">
      <c r="E21" s="17"/>
      <c r="F21" s="17"/>
      <c r="G21" s="17"/>
    </row>
    <row r="23" spans="1:7" x14ac:dyDescent="0.25">
      <c r="E23" s="18"/>
      <c r="F23" s="18"/>
      <c r="G23" s="18"/>
    </row>
    <row r="24" spans="1:7" x14ac:dyDescent="0.25">
      <c r="E24" s="18"/>
      <c r="F24" s="18"/>
      <c r="G24" s="18"/>
    </row>
    <row r="25" spans="1:7" x14ac:dyDescent="0.25">
      <c r="E25" s="18"/>
      <c r="F25" s="18"/>
      <c r="G25" s="18"/>
    </row>
    <row r="26" spans="1:7" x14ac:dyDescent="0.25">
      <c r="E26" s="18"/>
      <c r="F26" s="18"/>
      <c r="G26" s="18"/>
    </row>
    <row r="27" spans="1:7" x14ac:dyDescent="0.25">
      <c r="E27" s="18"/>
      <c r="F27" s="18"/>
      <c r="G27" s="18"/>
    </row>
  </sheetData>
  <protectedRanges>
    <protectedRange sqref="C4:C19" name="Tartomány1"/>
    <protectedRange sqref="D4:D19" name="Tartomány1_1"/>
    <protectedRange sqref="B4:B19" name="Tartomány1_3"/>
  </protectedRange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0"/>
  </sheetPr>
  <dimension ref="A1:R27"/>
  <sheetViews>
    <sheetView tabSelected="1" topLeftCell="A4" workbookViewId="0">
      <selection activeCell="C4" sqref="C4"/>
    </sheetView>
  </sheetViews>
  <sheetFormatPr defaultColWidth="9.109375" defaultRowHeight="13.2" x14ac:dyDescent="0.25"/>
  <cols>
    <col min="1" max="1" width="10.5546875" bestFit="1" customWidth="1"/>
    <col min="2" max="2" width="43.33203125" customWidth="1"/>
    <col min="3" max="3" width="14" bestFit="1" customWidth="1"/>
    <col min="4" max="4" width="10.6640625" bestFit="1" customWidth="1"/>
    <col min="7" max="10" width="11.5546875" bestFit="1" customWidth="1"/>
    <col min="11" max="11" width="9.5546875" bestFit="1" customWidth="1"/>
    <col min="12" max="12" width="5.5546875" customWidth="1"/>
    <col min="13" max="13" width="6.44140625" hidden="1" customWidth="1"/>
    <col min="14" max="14" width="6.33203125" hidden="1" customWidth="1"/>
    <col min="15" max="15" width="6.88671875" style="32" customWidth="1"/>
    <col min="16" max="16" width="9.109375" style="32"/>
  </cols>
  <sheetData>
    <row r="1" spans="1:18" ht="21" x14ac:dyDescent="0.4">
      <c r="B1" s="15" t="s">
        <v>33</v>
      </c>
      <c r="E1" s="48"/>
      <c r="F1" s="48"/>
      <c r="K1" s="31"/>
      <c r="L1" s="9"/>
    </row>
    <row r="2" spans="1:18" ht="21" x14ac:dyDescent="0.4">
      <c r="B2" s="15"/>
      <c r="C2" s="28"/>
      <c r="D2" s="38"/>
      <c r="E2" s="38"/>
      <c r="F2" s="38"/>
      <c r="I2" s="18"/>
      <c r="J2" s="17"/>
      <c r="K2" s="18"/>
      <c r="L2" s="51"/>
      <c r="M2" s="18"/>
      <c r="N2" s="17"/>
      <c r="Q2" s="33"/>
      <c r="R2" s="29"/>
    </row>
    <row r="3" spans="1:18" ht="17.399999999999999" x14ac:dyDescent="0.25">
      <c r="A3" t="s">
        <v>193</v>
      </c>
      <c r="B3" s="4" t="s">
        <v>195</v>
      </c>
      <c r="C3" s="69">
        <f>SUM(Ártábla!B8,Ártábla!B14)</f>
        <v>55000</v>
      </c>
      <c r="D3" s="29"/>
      <c r="E3" s="34"/>
      <c r="F3" s="29"/>
      <c r="G3" s="29"/>
      <c r="H3" s="29"/>
      <c r="I3" s="18"/>
      <c r="J3" s="17"/>
      <c r="K3" s="18"/>
      <c r="L3" s="51"/>
      <c r="M3" s="18"/>
      <c r="N3" s="17"/>
      <c r="P3" s="18"/>
    </row>
    <row r="4" spans="1:18" ht="17.399999999999999" x14ac:dyDescent="0.25">
      <c r="A4" t="s">
        <v>193</v>
      </c>
      <c r="B4" s="4" t="s">
        <v>13</v>
      </c>
      <c r="C4" s="53">
        <f>Ártábla!B2*2</f>
        <v>23000</v>
      </c>
      <c r="D4" s="29"/>
      <c r="E4" s="34"/>
      <c r="F4" s="29"/>
      <c r="G4" s="29"/>
      <c r="H4" s="29"/>
      <c r="I4" s="18"/>
      <c r="J4" s="17"/>
      <c r="K4" s="18"/>
      <c r="L4" s="51"/>
      <c r="M4" s="18"/>
      <c r="N4" s="17"/>
      <c r="P4" s="18"/>
    </row>
    <row r="5" spans="1:18" ht="17.399999999999999" x14ac:dyDescent="0.25">
      <c r="A5" t="s">
        <v>193</v>
      </c>
      <c r="B5" s="4" t="s">
        <v>6</v>
      </c>
      <c r="C5" s="53">
        <f>Ártábla!B7*2</f>
        <v>15000</v>
      </c>
      <c r="D5" s="29"/>
      <c r="E5" s="34"/>
      <c r="F5" s="29"/>
      <c r="G5" s="29"/>
      <c r="H5" s="29"/>
      <c r="I5" s="18"/>
      <c r="J5" s="17"/>
      <c r="K5" s="18"/>
      <c r="L5" s="51"/>
      <c r="M5" s="18"/>
      <c r="N5" s="17"/>
      <c r="P5" s="18"/>
    </row>
    <row r="6" spans="1:18" ht="17.399999999999999" x14ac:dyDescent="0.25">
      <c r="A6" t="s">
        <v>193</v>
      </c>
      <c r="B6" s="4" t="s">
        <v>139</v>
      </c>
      <c r="C6" s="53">
        <f>Ártábla!B11</f>
        <v>9000</v>
      </c>
      <c r="D6" s="29"/>
      <c r="E6" s="34"/>
      <c r="F6" s="29"/>
      <c r="G6" s="29"/>
      <c r="H6" s="29"/>
      <c r="I6" s="18"/>
      <c r="J6" s="17"/>
      <c r="K6" s="18"/>
      <c r="L6" s="51"/>
      <c r="M6" s="18"/>
      <c r="N6" s="17"/>
      <c r="P6" s="18"/>
    </row>
    <row r="7" spans="1:18" ht="17.399999999999999" x14ac:dyDescent="0.25">
      <c r="A7" t="s">
        <v>193</v>
      </c>
      <c r="B7" s="4" t="s">
        <v>272</v>
      </c>
      <c r="C7" s="69">
        <f>Ártábla!B6+Ártábla!B29/3</f>
        <v>81666.666666666672</v>
      </c>
      <c r="D7" s="29"/>
      <c r="E7" s="34"/>
      <c r="F7" s="29"/>
      <c r="G7" s="29"/>
      <c r="H7" s="29"/>
      <c r="I7" s="18"/>
      <c r="J7" s="17"/>
      <c r="K7" s="18"/>
      <c r="L7" s="51"/>
      <c r="M7" s="18"/>
      <c r="N7" s="17"/>
      <c r="P7" s="18"/>
    </row>
    <row r="8" spans="1:18" ht="17.399999999999999" x14ac:dyDescent="0.25">
      <c r="A8" t="s">
        <v>193</v>
      </c>
      <c r="B8" s="4" t="s">
        <v>7</v>
      </c>
      <c r="C8" s="69">
        <f>Ártábla!B4</f>
        <v>12500</v>
      </c>
      <c r="D8" s="29"/>
      <c r="E8" s="34"/>
      <c r="F8" s="29"/>
      <c r="G8" s="29"/>
      <c r="H8" s="29"/>
      <c r="I8" s="18"/>
      <c r="J8" s="17"/>
      <c r="K8" s="18"/>
      <c r="L8" s="51"/>
      <c r="M8" s="18"/>
      <c r="N8" s="17"/>
      <c r="P8" s="18"/>
    </row>
    <row r="9" spans="1:18" ht="17.399999999999999" x14ac:dyDescent="0.25">
      <c r="A9" t="s">
        <v>193</v>
      </c>
      <c r="B9" s="4" t="s">
        <v>15</v>
      </c>
      <c r="C9" s="69">
        <v>20000</v>
      </c>
      <c r="D9" s="29"/>
      <c r="E9" s="34"/>
      <c r="F9" s="29"/>
      <c r="G9" s="29"/>
      <c r="H9" s="29"/>
      <c r="I9" s="18"/>
      <c r="J9" s="17"/>
      <c r="K9" s="18"/>
      <c r="L9" s="51"/>
      <c r="M9" s="18"/>
      <c r="N9" s="17"/>
      <c r="P9" s="18"/>
      <c r="Q9" s="32"/>
    </row>
    <row r="10" spans="1:18" ht="17.399999999999999" x14ac:dyDescent="0.25">
      <c r="A10" s="43" t="s">
        <v>222</v>
      </c>
      <c r="B10" s="4" t="s">
        <v>19</v>
      </c>
      <c r="C10" s="53">
        <f>Ártábla!B23</f>
        <v>10000</v>
      </c>
      <c r="D10" s="29"/>
      <c r="E10" s="34"/>
      <c r="F10" s="29"/>
      <c r="G10" s="29"/>
      <c r="H10" s="29"/>
      <c r="I10" s="18"/>
      <c r="J10" s="17"/>
      <c r="K10" s="18"/>
      <c r="L10" s="51"/>
      <c r="M10" s="18"/>
      <c r="N10" s="17"/>
      <c r="O10" s="18"/>
    </row>
    <row r="11" spans="1:18" ht="17.399999999999999" x14ac:dyDescent="0.25">
      <c r="A11" t="s">
        <v>194</v>
      </c>
      <c r="B11" s="4" t="s">
        <v>11</v>
      </c>
      <c r="C11" s="53">
        <f>Ártábla!B28*3+100000</f>
        <v>400000</v>
      </c>
      <c r="D11" s="29"/>
      <c r="E11" s="34"/>
      <c r="F11" s="29"/>
      <c r="G11" s="43"/>
      <c r="H11" s="43"/>
      <c r="I11" s="43"/>
      <c r="J11" s="17"/>
      <c r="K11" s="18"/>
      <c r="L11" s="18"/>
      <c r="M11" s="18"/>
      <c r="N11" s="17"/>
    </row>
    <row r="12" spans="1:18" ht="17.399999999999999" x14ac:dyDescent="0.25">
      <c r="A12" t="s">
        <v>194</v>
      </c>
      <c r="B12" s="4" t="s">
        <v>45</v>
      </c>
      <c r="C12" s="69">
        <f>Ártábla!B32</f>
        <v>15000</v>
      </c>
      <c r="D12" s="29"/>
      <c r="E12" s="34"/>
      <c r="F12" s="29"/>
      <c r="J12" s="17"/>
      <c r="K12" s="18"/>
      <c r="L12" s="18"/>
      <c r="M12" s="18"/>
      <c r="N12" s="17"/>
    </row>
    <row r="13" spans="1:18" ht="17.399999999999999" x14ac:dyDescent="0.25">
      <c r="A13" t="s">
        <v>194</v>
      </c>
      <c r="B13" s="4" t="s">
        <v>46</v>
      </c>
      <c r="C13" s="53">
        <v>8000</v>
      </c>
      <c r="D13" s="29"/>
      <c r="E13" s="34"/>
      <c r="F13" s="29"/>
      <c r="J13" s="17"/>
      <c r="K13" s="18"/>
      <c r="L13" s="18"/>
      <c r="M13" s="18"/>
      <c r="N13" s="17"/>
    </row>
    <row r="14" spans="1:18" ht="17.399999999999999" x14ac:dyDescent="0.25">
      <c r="A14" t="s">
        <v>194</v>
      </c>
      <c r="B14" s="4" t="s">
        <v>47</v>
      </c>
      <c r="C14" s="53">
        <v>20000</v>
      </c>
      <c r="D14" s="29"/>
      <c r="E14" s="34"/>
      <c r="F14" s="29"/>
      <c r="G14" s="29"/>
      <c r="H14" s="29"/>
      <c r="I14" s="29"/>
      <c r="J14" s="17"/>
      <c r="K14" s="18"/>
      <c r="L14" s="18"/>
      <c r="M14" s="18"/>
      <c r="N14" s="17"/>
    </row>
    <row r="15" spans="1:18" ht="17.399999999999999" x14ac:dyDescent="0.25">
      <c r="A15" t="s">
        <v>194</v>
      </c>
      <c r="B15" s="4" t="s">
        <v>41</v>
      </c>
      <c r="C15" s="53">
        <v>22000</v>
      </c>
      <c r="D15" s="29"/>
      <c r="E15" s="34"/>
      <c r="F15" s="29"/>
      <c r="J15" s="17"/>
      <c r="K15" s="18"/>
      <c r="L15" s="18"/>
      <c r="M15" s="18"/>
      <c r="N15" s="17"/>
    </row>
    <row r="16" spans="1:18" ht="17.399999999999999" x14ac:dyDescent="0.25">
      <c r="A16" t="s">
        <v>194</v>
      </c>
      <c r="B16" s="4" t="s">
        <v>16</v>
      </c>
      <c r="C16" s="69">
        <f>Ártábla!B30</f>
        <v>30000</v>
      </c>
      <c r="D16" s="29"/>
      <c r="E16" s="34"/>
      <c r="F16" s="29"/>
      <c r="J16" s="17"/>
      <c r="K16" s="18"/>
      <c r="L16" s="18"/>
      <c r="M16" s="18"/>
      <c r="N16" s="17"/>
    </row>
    <row r="17" spans="1:18" ht="17.399999999999999" x14ac:dyDescent="0.3">
      <c r="A17" t="s">
        <v>194</v>
      </c>
      <c r="B17" s="4" t="s">
        <v>17</v>
      </c>
      <c r="C17" s="69">
        <f>Ártábla!B33</f>
        <v>80000</v>
      </c>
      <c r="D17" s="30"/>
      <c r="E17" s="34"/>
      <c r="F17" s="29"/>
      <c r="I17" s="18"/>
      <c r="J17" s="17"/>
      <c r="K17" s="18"/>
      <c r="L17" s="18"/>
      <c r="M17" s="18"/>
      <c r="N17" s="17"/>
    </row>
    <row r="18" spans="1:18" ht="17.399999999999999" x14ac:dyDescent="0.25">
      <c r="B18" s="4" t="s">
        <v>21</v>
      </c>
      <c r="C18" s="69">
        <f>Ártábla!B34</f>
        <v>80000</v>
      </c>
      <c r="D18" s="29"/>
      <c r="E18" s="34"/>
      <c r="F18" s="29"/>
      <c r="I18" s="18"/>
      <c r="J18" s="17"/>
      <c r="K18" s="18"/>
      <c r="L18" s="18"/>
      <c r="M18" s="18"/>
      <c r="N18" s="17"/>
      <c r="P18" s="52"/>
      <c r="Q18" s="52"/>
      <c r="R18" s="52"/>
    </row>
    <row r="19" spans="1:18" ht="17.399999999999999" x14ac:dyDescent="0.25">
      <c r="A19" s="43" t="s">
        <v>193</v>
      </c>
      <c r="B19" s="4" t="s">
        <v>19</v>
      </c>
      <c r="C19" s="53">
        <v>3000</v>
      </c>
      <c r="D19" s="29"/>
      <c r="E19" s="34"/>
      <c r="F19" s="29"/>
      <c r="I19" s="18"/>
      <c r="J19" s="17"/>
      <c r="K19" s="18"/>
      <c r="L19" s="18"/>
      <c r="M19" s="18"/>
      <c r="N19" s="17"/>
      <c r="P19" s="52"/>
      <c r="Q19" s="52"/>
      <c r="R19" s="52"/>
    </row>
    <row r="20" spans="1:18" ht="34.799999999999997" x14ac:dyDescent="0.25">
      <c r="A20" s="43" t="s">
        <v>221</v>
      </c>
      <c r="B20" s="4" t="s">
        <v>20</v>
      </c>
      <c r="C20" s="53">
        <v>85000</v>
      </c>
      <c r="D20" s="29"/>
      <c r="E20" s="34"/>
      <c r="F20" s="29"/>
      <c r="I20" s="18"/>
      <c r="J20" s="17"/>
      <c r="K20" s="18"/>
      <c r="L20" s="18"/>
      <c r="M20" s="18"/>
      <c r="N20" s="17"/>
      <c r="P20" s="52"/>
      <c r="Q20" s="52"/>
      <c r="R20" s="52"/>
    </row>
    <row r="21" spans="1:18" ht="17.399999999999999" x14ac:dyDescent="0.25">
      <c r="B21" s="4" t="s">
        <v>22</v>
      </c>
      <c r="C21" s="53">
        <v>85000</v>
      </c>
      <c r="D21" s="29"/>
      <c r="E21" s="34"/>
      <c r="F21" s="29"/>
      <c r="I21" s="18"/>
      <c r="J21" s="17"/>
      <c r="K21" s="18"/>
      <c r="L21" s="18"/>
      <c r="M21" s="18"/>
      <c r="N21" s="17"/>
      <c r="P21" s="52"/>
      <c r="Q21" s="52"/>
      <c r="R21" s="52"/>
    </row>
    <row r="22" spans="1:18" ht="17.399999999999999" x14ac:dyDescent="0.25">
      <c r="A22" s="43" t="s">
        <v>220</v>
      </c>
      <c r="B22" s="5" t="s">
        <v>8</v>
      </c>
      <c r="C22" s="69">
        <f>Ártábla!B35</f>
        <v>2500</v>
      </c>
      <c r="D22" s="29"/>
      <c r="E22" s="34"/>
      <c r="F22" s="29"/>
      <c r="G22" s="43"/>
      <c r="H22" s="43"/>
      <c r="I22" s="43"/>
      <c r="J22" s="17"/>
      <c r="K22" s="17"/>
      <c r="L22" s="18"/>
      <c r="M22" s="18"/>
      <c r="N22" s="17"/>
      <c r="P22" s="52"/>
      <c r="Q22" s="52"/>
      <c r="R22" s="52"/>
    </row>
    <row r="23" spans="1:18" ht="17.399999999999999" x14ac:dyDescent="0.25">
      <c r="C23" s="54"/>
      <c r="E23" s="34"/>
      <c r="I23" s="18"/>
      <c r="J23" s="17"/>
      <c r="K23" s="18"/>
      <c r="L23" s="18"/>
      <c r="M23" s="18"/>
      <c r="N23" s="17"/>
      <c r="P23" s="52"/>
      <c r="Q23" s="52"/>
      <c r="R23" s="52"/>
    </row>
    <row r="24" spans="1:18" ht="17.399999999999999" x14ac:dyDescent="0.25">
      <c r="C24" s="54"/>
      <c r="E24" s="34"/>
      <c r="I24" s="18"/>
      <c r="J24" s="17"/>
      <c r="K24" s="18"/>
      <c r="L24" s="18"/>
      <c r="M24" s="18"/>
      <c r="N24" s="17"/>
    </row>
    <row r="25" spans="1:18" x14ac:dyDescent="0.25">
      <c r="C25" s="55"/>
      <c r="I25" s="18"/>
      <c r="J25" s="17"/>
      <c r="K25" s="18"/>
      <c r="L25" s="18"/>
      <c r="M25" s="18"/>
      <c r="N25" s="17"/>
    </row>
    <row r="26" spans="1:18" ht="21" x14ac:dyDescent="0.4">
      <c r="C26" s="56">
        <v>327000</v>
      </c>
      <c r="D26" s="15"/>
      <c r="E26" s="15"/>
      <c r="F26" s="15"/>
      <c r="G26" s="15"/>
      <c r="H26" s="15"/>
      <c r="I26" s="15"/>
      <c r="J26" s="15"/>
      <c r="K26" s="18"/>
      <c r="L26" s="18"/>
      <c r="M26" s="18"/>
      <c r="N26" s="17"/>
    </row>
    <row r="27" spans="1:18" x14ac:dyDescent="0.25">
      <c r="I27" s="18"/>
      <c r="J27" s="17"/>
      <c r="K27" s="18"/>
      <c r="L27" s="18"/>
      <c r="M27" s="18"/>
      <c r="N27" s="17"/>
    </row>
  </sheetData>
  <sheetProtection algorithmName="SHA-512" hashValue="xlTtxDPRbX6/eowTMgOuomG55mD72eu5pHG2PLt5dnJfLmdQE8otbBSOGTMo9C/Mx3KKuA1FDQAvAP3L74G+uQ==" saltValue="i35lVzwcmjpgUGqE0e0+Jg==" spinCount="100000" sheet="1" selectLockedCells="1"/>
  <phoneticPr fontId="5" type="noConversion"/>
  <pageMargins left="0.75" right="0.75" top="1" bottom="1" header="0.5" footer="0.5"/>
  <pageSetup paperSize="9" orientation="portrait" r:id="rId1"/>
  <headerFooter alignWithMargins="0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D9A7A-95AC-4D00-8151-8C8CF4B9DE06}">
  <dimension ref="A1:E42"/>
  <sheetViews>
    <sheetView zoomScale="126" zoomScaleNormal="126" workbookViewId="0">
      <selection activeCell="D36" sqref="D36:D42"/>
    </sheetView>
  </sheetViews>
  <sheetFormatPr defaultRowHeight="13.2" x14ac:dyDescent="0.25"/>
  <cols>
    <col min="1" max="1" width="39.6640625" bestFit="1" customWidth="1"/>
    <col min="2" max="2" width="8.33203125" bestFit="1" customWidth="1"/>
  </cols>
  <sheetData>
    <row r="1" spans="1:5" ht="60.6" thickBot="1" x14ac:dyDescent="0.3">
      <c r="A1" s="68" t="s">
        <v>230</v>
      </c>
      <c r="B1" s="68" t="s">
        <v>231</v>
      </c>
      <c r="C1" s="68" t="s">
        <v>232</v>
      </c>
      <c r="D1" s="68" t="s">
        <v>233</v>
      </c>
      <c r="E1">
        <v>630</v>
      </c>
    </row>
    <row r="2" spans="1:5" ht="15.6" thickBot="1" x14ac:dyDescent="0.3">
      <c r="A2" s="66" t="s">
        <v>234</v>
      </c>
      <c r="B2" s="67">
        <v>11500</v>
      </c>
      <c r="C2" s="67">
        <v>14605</v>
      </c>
      <c r="D2" s="66">
        <v>8</v>
      </c>
      <c r="E2">
        <f>D2*$E$1</f>
        <v>5040</v>
      </c>
    </row>
    <row r="3" spans="1:5" ht="15.6" thickBot="1" x14ac:dyDescent="0.3">
      <c r="A3" s="66" t="s">
        <v>235</v>
      </c>
      <c r="B3" s="67">
        <v>11000</v>
      </c>
      <c r="C3" s="67">
        <v>13970</v>
      </c>
      <c r="D3" s="66">
        <v>4</v>
      </c>
      <c r="E3">
        <f t="shared" ref="E3:E42" si="0">D3*$E$1</f>
        <v>2520</v>
      </c>
    </row>
    <row r="4" spans="1:5" ht="15.6" thickBot="1" x14ac:dyDescent="0.3">
      <c r="A4" s="66" t="s">
        <v>236</v>
      </c>
      <c r="B4" s="67">
        <v>12500</v>
      </c>
      <c r="C4" s="67">
        <v>15875</v>
      </c>
      <c r="D4" s="66">
        <v>4</v>
      </c>
      <c r="E4">
        <f t="shared" si="0"/>
        <v>2520</v>
      </c>
    </row>
    <row r="5" spans="1:5" ht="15.6" thickBot="1" x14ac:dyDescent="0.3">
      <c r="A5" s="66" t="s">
        <v>237</v>
      </c>
      <c r="B5" s="67">
        <v>14000</v>
      </c>
      <c r="C5" s="67">
        <v>17780</v>
      </c>
      <c r="D5" s="66">
        <v>8</v>
      </c>
      <c r="E5">
        <f t="shared" si="0"/>
        <v>5040</v>
      </c>
    </row>
    <row r="6" spans="1:5" ht="15.6" thickBot="1" x14ac:dyDescent="0.3">
      <c r="A6" s="66" t="s">
        <v>238</v>
      </c>
      <c r="B6" s="67">
        <v>15000</v>
      </c>
      <c r="C6" s="67">
        <v>19050</v>
      </c>
      <c r="D6" s="66">
        <v>8</v>
      </c>
      <c r="E6">
        <f t="shared" si="0"/>
        <v>5040</v>
      </c>
    </row>
    <row r="7" spans="1:5" ht="15.6" thickBot="1" x14ac:dyDescent="0.3">
      <c r="A7" s="66" t="s">
        <v>239</v>
      </c>
      <c r="B7" s="66">
        <v>7500</v>
      </c>
      <c r="C7" s="66">
        <v>9525</v>
      </c>
      <c r="D7" s="66">
        <v>3</v>
      </c>
      <c r="E7">
        <f t="shared" si="0"/>
        <v>1890</v>
      </c>
    </row>
    <row r="8" spans="1:5" ht="15.6" thickBot="1" x14ac:dyDescent="0.3">
      <c r="A8" s="66" t="s">
        <v>240</v>
      </c>
      <c r="B8" s="67">
        <v>14000</v>
      </c>
      <c r="C8" s="67">
        <v>17780</v>
      </c>
      <c r="D8" s="66">
        <v>9</v>
      </c>
      <c r="E8">
        <f t="shared" si="0"/>
        <v>5670</v>
      </c>
    </row>
    <row r="9" spans="1:5" ht="15.6" thickBot="1" x14ac:dyDescent="0.3">
      <c r="A9" s="66" t="s">
        <v>241</v>
      </c>
      <c r="B9" s="67">
        <v>10500</v>
      </c>
      <c r="C9" s="67">
        <v>13335</v>
      </c>
      <c r="D9" s="66">
        <v>6</v>
      </c>
      <c r="E9">
        <f t="shared" si="0"/>
        <v>3780</v>
      </c>
    </row>
    <row r="10" spans="1:5" ht="15.6" thickBot="1" x14ac:dyDescent="0.3">
      <c r="A10" s="66" t="s">
        <v>242</v>
      </c>
      <c r="B10" s="66">
        <v>8000</v>
      </c>
      <c r="C10" s="67">
        <v>10160</v>
      </c>
      <c r="D10" s="66">
        <v>3</v>
      </c>
      <c r="E10">
        <f t="shared" si="0"/>
        <v>1890</v>
      </c>
    </row>
    <row r="11" spans="1:5" ht="15.6" thickBot="1" x14ac:dyDescent="0.3">
      <c r="A11" s="66" t="s">
        <v>243</v>
      </c>
      <c r="B11" s="66">
        <v>9000</v>
      </c>
      <c r="C11" s="67">
        <v>11430</v>
      </c>
      <c r="D11" s="66">
        <v>5</v>
      </c>
      <c r="E11">
        <f t="shared" si="0"/>
        <v>3150</v>
      </c>
    </row>
    <row r="12" spans="1:5" ht="15.6" thickBot="1" x14ac:dyDescent="0.3">
      <c r="A12" s="66" t="s">
        <v>244</v>
      </c>
      <c r="B12" s="67">
        <v>35000</v>
      </c>
      <c r="C12" s="67">
        <v>44450</v>
      </c>
      <c r="D12" s="66">
        <v>15</v>
      </c>
      <c r="E12">
        <f t="shared" si="0"/>
        <v>9450</v>
      </c>
    </row>
    <row r="13" spans="1:5" ht="15.6" thickBot="1" x14ac:dyDescent="0.3">
      <c r="A13" s="66" t="s">
        <v>245</v>
      </c>
      <c r="B13" s="67">
        <v>38000</v>
      </c>
      <c r="C13" s="67">
        <v>48260</v>
      </c>
      <c r="D13" s="66">
        <v>28</v>
      </c>
      <c r="E13">
        <f t="shared" si="0"/>
        <v>17640</v>
      </c>
    </row>
    <row r="14" spans="1:5" ht="15.6" thickBot="1" x14ac:dyDescent="0.3">
      <c r="A14" s="66" t="s">
        <v>246</v>
      </c>
      <c r="B14" s="67">
        <v>41000</v>
      </c>
      <c r="C14" s="67">
        <v>52070</v>
      </c>
      <c r="D14" s="66">
        <v>32</v>
      </c>
      <c r="E14">
        <f t="shared" si="0"/>
        <v>20160</v>
      </c>
    </row>
    <row r="15" spans="1:5" ht="15.6" thickBot="1" x14ac:dyDescent="0.3">
      <c r="A15" s="66" t="s">
        <v>247</v>
      </c>
      <c r="B15" s="67">
        <v>45000</v>
      </c>
      <c r="C15" s="67">
        <v>57150</v>
      </c>
      <c r="D15" s="66">
        <v>36</v>
      </c>
      <c r="E15">
        <f t="shared" si="0"/>
        <v>22680</v>
      </c>
    </row>
    <row r="16" spans="1:5" ht="15.6" thickBot="1" x14ac:dyDescent="0.3">
      <c r="A16" s="66" t="s">
        <v>248</v>
      </c>
      <c r="B16" s="67">
        <v>50000</v>
      </c>
      <c r="C16" s="67">
        <v>63500</v>
      </c>
      <c r="D16" s="66">
        <v>40</v>
      </c>
      <c r="E16">
        <f t="shared" si="0"/>
        <v>25200</v>
      </c>
    </row>
    <row r="17" spans="1:5" ht="15.6" thickBot="1" x14ac:dyDescent="0.3">
      <c r="A17" s="66" t="s">
        <v>249</v>
      </c>
      <c r="B17" s="67">
        <v>38000</v>
      </c>
      <c r="C17" s="67">
        <v>48260</v>
      </c>
      <c r="D17" s="66">
        <v>22</v>
      </c>
      <c r="E17">
        <f t="shared" si="0"/>
        <v>13860</v>
      </c>
    </row>
    <row r="18" spans="1:5" ht="15.6" thickBot="1" x14ac:dyDescent="0.3">
      <c r="A18" s="66" t="s">
        <v>250</v>
      </c>
      <c r="B18" s="67">
        <v>40000</v>
      </c>
      <c r="C18" s="67">
        <v>50800</v>
      </c>
      <c r="D18" s="66">
        <v>22</v>
      </c>
      <c r="E18">
        <f t="shared" si="0"/>
        <v>13860</v>
      </c>
    </row>
    <row r="19" spans="1:5" ht="15.6" thickBot="1" x14ac:dyDescent="0.3">
      <c r="A19" s="66" t="s">
        <v>251</v>
      </c>
      <c r="B19" s="67">
        <v>40000</v>
      </c>
      <c r="C19" s="67">
        <v>50800</v>
      </c>
      <c r="D19" s="66">
        <v>22</v>
      </c>
      <c r="E19">
        <f t="shared" si="0"/>
        <v>13860</v>
      </c>
    </row>
    <row r="20" spans="1:5" ht="15.6" thickBot="1" x14ac:dyDescent="0.3">
      <c r="A20" s="66" t="s">
        <v>252</v>
      </c>
      <c r="B20" s="67">
        <v>38000</v>
      </c>
      <c r="C20" s="67">
        <v>48260</v>
      </c>
      <c r="D20" s="66">
        <v>22</v>
      </c>
      <c r="E20">
        <f t="shared" si="0"/>
        <v>13860</v>
      </c>
    </row>
    <row r="21" spans="1:5" ht="15.6" thickBot="1" x14ac:dyDescent="0.3">
      <c r="A21" s="66" t="s">
        <v>253</v>
      </c>
      <c r="B21" s="67">
        <v>16000</v>
      </c>
      <c r="C21" s="67">
        <v>20320</v>
      </c>
      <c r="D21" s="66">
        <v>5</v>
      </c>
      <c r="E21">
        <f t="shared" si="0"/>
        <v>3150</v>
      </c>
    </row>
    <row r="22" spans="1:5" ht="15.6" thickBot="1" x14ac:dyDescent="0.3">
      <c r="A22" s="66" t="s">
        <v>254</v>
      </c>
      <c r="B22" s="67">
        <v>24000</v>
      </c>
      <c r="C22" s="67">
        <v>30480</v>
      </c>
      <c r="D22" s="66"/>
      <c r="E22">
        <f t="shared" si="0"/>
        <v>0</v>
      </c>
    </row>
    <row r="23" spans="1:5" ht="15.6" thickBot="1" x14ac:dyDescent="0.3">
      <c r="A23" s="66" t="s">
        <v>255</v>
      </c>
      <c r="B23" s="66">
        <v>10000</v>
      </c>
      <c r="C23" s="66" t="s">
        <v>31</v>
      </c>
      <c r="D23" s="66"/>
      <c r="E23">
        <f t="shared" si="0"/>
        <v>0</v>
      </c>
    </row>
    <row r="24" spans="1:5" ht="15.6" thickBot="1" x14ac:dyDescent="0.3">
      <c r="A24" s="66" t="s">
        <v>256</v>
      </c>
      <c r="B24" s="67">
        <v>45000</v>
      </c>
      <c r="C24" s="67">
        <v>57150</v>
      </c>
      <c r="D24" s="66">
        <v>40</v>
      </c>
      <c r="E24">
        <f t="shared" si="0"/>
        <v>25200</v>
      </c>
    </row>
    <row r="25" spans="1:5" ht="15.6" thickBot="1" x14ac:dyDescent="0.3">
      <c r="A25" s="66" t="s">
        <v>257</v>
      </c>
      <c r="B25" s="67">
        <v>52000</v>
      </c>
      <c r="C25" s="67">
        <v>66040</v>
      </c>
      <c r="D25" s="66">
        <v>40</v>
      </c>
      <c r="E25">
        <f t="shared" si="0"/>
        <v>25200</v>
      </c>
    </row>
    <row r="26" spans="1:5" ht="15.6" thickBot="1" x14ac:dyDescent="0.3">
      <c r="A26" s="66" t="s">
        <v>258</v>
      </c>
      <c r="B26" s="67">
        <v>18000</v>
      </c>
      <c r="C26" s="67">
        <v>22860</v>
      </c>
      <c r="D26" s="66"/>
      <c r="E26">
        <f t="shared" si="0"/>
        <v>0</v>
      </c>
    </row>
    <row r="27" spans="1:5" ht="15.6" thickBot="1" x14ac:dyDescent="0.3">
      <c r="A27" s="66" t="s">
        <v>259</v>
      </c>
      <c r="B27" s="67">
        <v>25000</v>
      </c>
      <c r="C27" s="67">
        <v>31750</v>
      </c>
      <c r="D27" s="66"/>
      <c r="E27">
        <f t="shared" si="0"/>
        <v>0</v>
      </c>
    </row>
    <row r="28" spans="1:5" ht="15.6" thickBot="1" x14ac:dyDescent="0.3">
      <c r="A28" s="66" t="s">
        <v>266</v>
      </c>
      <c r="B28" s="70">
        <v>100000</v>
      </c>
      <c r="C28" s="67"/>
      <c r="D28" s="66"/>
      <c r="E28">
        <f t="shared" si="0"/>
        <v>0</v>
      </c>
    </row>
    <row r="29" spans="1:5" ht="15.6" thickBot="1" x14ac:dyDescent="0.3">
      <c r="A29" s="66" t="s">
        <v>267</v>
      </c>
      <c r="B29" s="70">
        <v>200000</v>
      </c>
      <c r="C29" s="67"/>
      <c r="D29" s="66"/>
      <c r="E29">
        <f t="shared" si="0"/>
        <v>0</v>
      </c>
    </row>
    <row r="30" spans="1:5" ht="15.6" thickBot="1" x14ac:dyDescent="0.3">
      <c r="A30" s="66" t="s">
        <v>268</v>
      </c>
      <c r="B30" s="70">
        <v>30000</v>
      </c>
      <c r="C30" s="67"/>
      <c r="D30" s="66"/>
      <c r="E30">
        <f t="shared" si="0"/>
        <v>0</v>
      </c>
    </row>
    <row r="31" spans="1:5" ht="15.6" thickBot="1" x14ac:dyDescent="0.3">
      <c r="A31" s="66" t="s">
        <v>269</v>
      </c>
      <c r="B31" s="70">
        <v>30000</v>
      </c>
      <c r="C31" s="67"/>
      <c r="D31" s="66"/>
      <c r="E31">
        <f t="shared" si="0"/>
        <v>0</v>
      </c>
    </row>
    <row r="32" spans="1:5" ht="15.6" thickBot="1" x14ac:dyDescent="0.3">
      <c r="A32" s="66" t="s">
        <v>270</v>
      </c>
      <c r="B32" s="70">
        <v>15000</v>
      </c>
      <c r="C32" s="67"/>
      <c r="D32" s="66"/>
      <c r="E32">
        <f t="shared" si="0"/>
        <v>0</v>
      </c>
    </row>
    <row r="33" spans="1:5" ht="15.6" thickBot="1" x14ac:dyDescent="0.3">
      <c r="A33" s="66" t="s">
        <v>17</v>
      </c>
      <c r="B33" s="70">
        <v>80000</v>
      </c>
      <c r="C33" s="67"/>
      <c r="D33" s="66"/>
      <c r="E33">
        <f t="shared" si="0"/>
        <v>0</v>
      </c>
    </row>
    <row r="34" spans="1:5" ht="15.6" thickBot="1" x14ac:dyDescent="0.3">
      <c r="A34" s="66" t="s">
        <v>21</v>
      </c>
      <c r="B34" s="70">
        <v>80000</v>
      </c>
      <c r="C34" s="67"/>
      <c r="D34" s="66"/>
      <c r="E34">
        <f t="shared" si="0"/>
        <v>0</v>
      </c>
    </row>
    <row r="35" spans="1:5" ht="15.6" thickBot="1" x14ac:dyDescent="0.3">
      <c r="A35" s="66" t="s">
        <v>271</v>
      </c>
      <c r="B35" s="70">
        <v>2500</v>
      </c>
      <c r="C35" s="67"/>
      <c r="D35" s="66"/>
      <c r="E35">
        <f t="shared" si="0"/>
        <v>0</v>
      </c>
    </row>
    <row r="36" spans="1:5" ht="15.6" thickBot="1" x14ac:dyDescent="0.3">
      <c r="A36" s="66" t="s">
        <v>260</v>
      </c>
      <c r="C36" s="66" t="s">
        <v>31</v>
      </c>
      <c r="D36" s="66">
        <v>95</v>
      </c>
      <c r="E36">
        <f t="shared" si="0"/>
        <v>59850</v>
      </c>
    </row>
    <row r="37" spans="1:5" ht="15.6" thickBot="1" x14ac:dyDescent="0.3">
      <c r="A37" s="66" t="s">
        <v>261</v>
      </c>
      <c r="C37" s="66" t="s">
        <v>31</v>
      </c>
      <c r="D37" s="66">
        <v>49</v>
      </c>
      <c r="E37">
        <f t="shared" si="0"/>
        <v>30870</v>
      </c>
    </row>
    <row r="38" spans="1:5" ht="15.6" thickBot="1" x14ac:dyDescent="0.3">
      <c r="A38" s="66" t="s">
        <v>262</v>
      </c>
      <c r="C38" s="66" t="s">
        <v>31</v>
      </c>
      <c r="D38" s="66">
        <v>8</v>
      </c>
      <c r="E38">
        <f t="shared" si="0"/>
        <v>5040</v>
      </c>
    </row>
    <row r="39" spans="1:5" ht="15.6" thickBot="1" x14ac:dyDescent="0.3">
      <c r="A39" s="66" t="s">
        <v>263</v>
      </c>
      <c r="C39" s="66" t="s">
        <v>31</v>
      </c>
      <c r="D39" s="66">
        <v>9</v>
      </c>
      <c r="E39">
        <f t="shared" si="0"/>
        <v>5670</v>
      </c>
    </row>
    <row r="40" spans="1:5" ht="15.6" thickBot="1" x14ac:dyDescent="0.3">
      <c r="A40" s="66" t="s">
        <v>264</v>
      </c>
      <c r="C40" s="66" t="s">
        <v>31</v>
      </c>
      <c r="D40" s="66">
        <v>3</v>
      </c>
      <c r="E40">
        <f t="shared" si="0"/>
        <v>1890</v>
      </c>
    </row>
    <row r="41" spans="1:5" ht="15.6" thickBot="1" x14ac:dyDescent="0.3">
      <c r="A41" s="66" t="s">
        <v>70</v>
      </c>
      <c r="C41" s="66" t="s">
        <v>31</v>
      </c>
      <c r="D41" s="66">
        <v>22</v>
      </c>
      <c r="E41">
        <f t="shared" si="0"/>
        <v>13860</v>
      </c>
    </row>
    <row r="42" spans="1:5" ht="15.6" thickBot="1" x14ac:dyDescent="0.3">
      <c r="A42" s="66" t="s">
        <v>265</v>
      </c>
      <c r="C42" s="66" t="s">
        <v>31</v>
      </c>
      <c r="D42" s="66">
        <v>4</v>
      </c>
      <c r="E42">
        <f t="shared" si="0"/>
        <v>2520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57"/>
  </sheetPr>
  <dimension ref="A1:M22"/>
  <sheetViews>
    <sheetView zoomScale="78" zoomScaleNormal="78" workbookViewId="0">
      <selection activeCell="J18" sqref="J18"/>
    </sheetView>
  </sheetViews>
  <sheetFormatPr defaultRowHeight="13.2" x14ac:dyDescent="0.25"/>
  <cols>
    <col min="2" max="2" width="13.44140625" bestFit="1" customWidth="1"/>
    <col min="3" max="4" width="13.44140625" customWidth="1"/>
    <col min="5" max="9" width="12.33203125" bestFit="1" customWidth="1"/>
    <col min="10" max="10" width="32.44140625" bestFit="1" customWidth="1"/>
    <col min="11" max="11" width="11.44140625" bestFit="1" customWidth="1"/>
  </cols>
  <sheetData>
    <row r="1" spans="1:13" ht="21" thickBot="1" x14ac:dyDescent="0.3">
      <c r="A1" s="26"/>
      <c r="B1" s="21" t="s">
        <v>274</v>
      </c>
      <c r="C1" s="27">
        <f>13+C3</f>
        <v>13</v>
      </c>
      <c r="D1" s="27">
        <f t="shared" ref="D1:I1" si="0">13+D3</f>
        <v>15</v>
      </c>
      <c r="E1" s="27">
        <f t="shared" si="0"/>
        <v>16</v>
      </c>
      <c r="F1" s="27">
        <f t="shared" si="0"/>
        <v>18</v>
      </c>
      <c r="G1" s="27">
        <f t="shared" si="0"/>
        <v>20</v>
      </c>
      <c r="H1" s="27">
        <f t="shared" si="0"/>
        <v>22</v>
      </c>
      <c r="I1" s="27">
        <f t="shared" si="0"/>
        <v>24</v>
      </c>
      <c r="J1" s="41" t="s">
        <v>31</v>
      </c>
      <c r="K1" s="27"/>
    </row>
    <row r="2" spans="1:13" ht="35.4" thickBot="1" x14ac:dyDescent="0.35">
      <c r="A2" s="20"/>
      <c r="C2" s="39" t="s">
        <v>10</v>
      </c>
      <c r="D2" s="39"/>
      <c r="E2" s="40"/>
      <c r="F2" s="40"/>
      <c r="G2" s="40"/>
      <c r="H2" s="40"/>
      <c r="I2" s="40"/>
      <c r="J2" s="22" t="s">
        <v>273</v>
      </c>
      <c r="K2" s="22" t="s">
        <v>40</v>
      </c>
      <c r="L2" s="19" t="s">
        <v>39</v>
      </c>
      <c r="M2" s="19"/>
    </row>
    <row r="3" spans="1:13" ht="18" thickBot="1" x14ac:dyDescent="0.35">
      <c r="A3" s="57"/>
      <c r="B3" s="20"/>
      <c r="C3" s="42">
        <v>0</v>
      </c>
      <c r="D3" s="42">
        <v>2</v>
      </c>
      <c r="E3" s="42">
        <v>3</v>
      </c>
      <c r="F3" s="42">
        <v>5</v>
      </c>
      <c r="G3" s="42">
        <v>7</v>
      </c>
      <c r="H3" s="42">
        <v>9</v>
      </c>
      <c r="I3" s="42">
        <v>11</v>
      </c>
      <c r="J3" s="20"/>
      <c r="K3" s="20"/>
      <c r="L3" t="s">
        <v>36</v>
      </c>
      <c r="M3" t="s">
        <v>37</v>
      </c>
    </row>
    <row r="4" spans="1:13" ht="18" thickBot="1" x14ac:dyDescent="0.35">
      <c r="A4" s="57"/>
      <c r="B4" s="20"/>
      <c r="C4" s="39" t="s">
        <v>212</v>
      </c>
      <c r="D4" s="39"/>
      <c r="E4" s="39"/>
      <c r="F4" s="39"/>
      <c r="G4" s="39"/>
      <c r="H4" s="39"/>
      <c r="I4" s="39"/>
      <c r="J4" s="20"/>
      <c r="K4" s="20"/>
    </row>
    <row r="5" spans="1:13" ht="18" thickBot="1" x14ac:dyDescent="0.35">
      <c r="A5" s="74" t="s">
        <v>4</v>
      </c>
      <c r="B5" s="23">
        <v>3</v>
      </c>
      <c r="C5" s="24">
        <f t="shared" ref="C5:I19" si="1">(($K$11*$B5)-$K$8-$K$10*$B5-$K$12*$B5*(1+C$3/100)*C$3)-$K$9+$K$13</f>
        <v>-540166.66666666674</v>
      </c>
      <c r="D5" s="24">
        <f t="shared" si="1"/>
        <v>-555466.66666666674</v>
      </c>
      <c r="E5" s="24">
        <f t="shared" si="1"/>
        <v>-563341.66666666674</v>
      </c>
      <c r="F5" s="24">
        <f t="shared" si="1"/>
        <v>-579541.66666666674</v>
      </c>
      <c r="G5" s="24">
        <f t="shared" si="1"/>
        <v>-596341.66666666674</v>
      </c>
      <c r="H5" s="24">
        <f t="shared" si="1"/>
        <v>-613741.66666666674</v>
      </c>
      <c r="I5" s="24">
        <f t="shared" si="1"/>
        <v>-631741.66666666674</v>
      </c>
      <c r="J5" s="20"/>
      <c r="K5" s="20"/>
      <c r="L5" s="16">
        <f t="shared" ref="L5:L7" si="2">MIN(E5:I5)</f>
        <v>-631741.66666666674</v>
      </c>
      <c r="M5" s="16">
        <f t="shared" ref="M5:M7" si="3">MAX(E5:I5)</f>
        <v>-563341.66666666674</v>
      </c>
    </row>
    <row r="6" spans="1:13" ht="18" thickBot="1" x14ac:dyDescent="0.35">
      <c r="A6" s="75"/>
      <c r="B6" s="23">
        <v>4</v>
      </c>
      <c r="C6" s="24">
        <f t="shared" si="1"/>
        <v>-458166.66666666674</v>
      </c>
      <c r="D6" s="24">
        <f t="shared" si="1"/>
        <v>-478566.66666666674</v>
      </c>
      <c r="E6" s="24">
        <f t="shared" si="1"/>
        <v>-489066.66666666674</v>
      </c>
      <c r="F6" s="24">
        <f t="shared" si="1"/>
        <v>-510666.66666666674</v>
      </c>
      <c r="G6" s="24">
        <f t="shared" si="1"/>
        <v>-533066.66666666674</v>
      </c>
      <c r="H6" s="24">
        <f t="shared" si="1"/>
        <v>-556266.66666666674</v>
      </c>
      <c r="I6" s="24">
        <f t="shared" si="1"/>
        <v>-580266.66666666674</v>
      </c>
      <c r="J6" s="20"/>
      <c r="K6" s="20"/>
      <c r="L6" s="16">
        <f t="shared" si="2"/>
        <v>-580266.66666666674</v>
      </c>
      <c r="M6" s="16">
        <f t="shared" si="3"/>
        <v>-489066.66666666674</v>
      </c>
    </row>
    <row r="7" spans="1:13" ht="18" thickBot="1" x14ac:dyDescent="0.35">
      <c r="A7" s="75"/>
      <c r="B7" s="23">
        <v>5</v>
      </c>
      <c r="C7" s="24">
        <f t="shared" si="1"/>
        <v>-376166.66666666674</v>
      </c>
      <c r="D7" s="24">
        <f t="shared" si="1"/>
        <v>-401666.66666666674</v>
      </c>
      <c r="E7" s="24">
        <f t="shared" si="1"/>
        <v>-414791.66666666674</v>
      </c>
      <c r="F7" s="24">
        <f t="shared" si="1"/>
        <v>-441791.66666666674</v>
      </c>
      <c r="G7" s="24">
        <f t="shared" si="1"/>
        <v>-469791.66666666674</v>
      </c>
      <c r="H7" s="24">
        <f t="shared" si="1"/>
        <v>-498791.66666666674</v>
      </c>
      <c r="I7" s="24">
        <f t="shared" si="1"/>
        <v>-528791.66666666674</v>
      </c>
      <c r="J7" s="20"/>
      <c r="K7" s="20"/>
      <c r="L7" s="16">
        <f t="shared" si="2"/>
        <v>-528791.66666666674</v>
      </c>
      <c r="M7" s="16">
        <f t="shared" si="3"/>
        <v>-414791.66666666674</v>
      </c>
    </row>
    <row r="8" spans="1:13" ht="18.75" customHeight="1" thickBot="1" x14ac:dyDescent="0.35">
      <c r="A8" s="75"/>
      <c r="B8" s="23">
        <v>6</v>
      </c>
      <c r="C8" s="24">
        <f t="shared" si="1"/>
        <v>-294166.66666666674</v>
      </c>
      <c r="D8" s="24">
        <f t="shared" si="1"/>
        <v>-324766.66666666674</v>
      </c>
      <c r="E8" s="24">
        <f t="shared" ref="E8:I19" si="4">(($K$11*$B8)-$K$8-$K$10*$B8-$K$12*$B8*(1+E$3/100)*E$3)-$K$9+$K$13</f>
        <v>-340516.66666666674</v>
      </c>
      <c r="F8" s="24">
        <f t="shared" si="4"/>
        <v>-372916.66666666674</v>
      </c>
      <c r="G8" s="24">
        <f t="shared" si="4"/>
        <v>-406516.66666666674</v>
      </c>
      <c r="H8" s="24">
        <f t="shared" si="4"/>
        <v>-441316.66666666674</v>
      </c>
      <c r="I8" s="24">
        <f t="shared" si="4"/>
        <v>-477316.66666666674</v>
      </c>
      <c r="J8" s="25" t="s">
        <v>27</v>
      </c>
      <c r="K8" s="25">
        <f>Munkatábla!B3</f>
        <v>791166.66666666674</v>
      </c>
      <c r="L8" s="16">
        <f>MIN(E8:I8)</f>
        <v>-477316.66666666674</v>
      </c>
      <c r="M8" s="16">
        <f>MAX(E8:I8)</f>
        <v>-340516.66666666674</v>
      </c>
    </row>
    <row r="9" spans="1:13" ht="18" thickBot="1" x14ac:dyDescent="0.35">
      <c r="A9" s="75"/>
      <c r="B9" s="23">
        <v>7</v>
      </c>
      <c r="C9" s="24">
        <f t="shared" si="1"/>
        <v>-212166.66666666674</v>
      </c>
      <c r="D9" s="24">
        <f t="shared" si="1"/>
        <v>-247866.66666666674</v>
      </c>
      <c r="E9" s="24">
        <f t="shared" si="4"/>
        <v>-266241.66666666674</v>
      </c>
      <c r="F9" s="24">
        <f t="shared" si="4"/>
        <v>-304041.66666666674</v>
      </c>
      <c r="G9" s="24">
        <f t="shared" si="4"/>
        <v>-343241.66666666674</v>
      </c>
      <c r="H9" s="24">
        <f t="shared" si="4"/>
        <v>-383841.66666666674</v>
      </c>
      <c r="I9" s="24">
        <f t="shared" si="4"/>
        <v>-425841.66666666674</v>
      </c>
      <c r="J9" s="25" t="s">
        <v>26</v>
      </c>
      <c r="K9" s="25">
        <f>Munkatábla!$B$22</f>
        <v>80000</v>
      </c>
      <c r="L9" s="16">
        <f t="shared" ref="L9:L13" si="5">MIN(E9:I9)</f>
        <v>-425841.66666666674</v>
      </c>
      <c r="M9" s="16">
        <f t="shared" ref="M9:M14" si="6">MAX(E9:I9)</f>
        <v>-266241.66666666674</v>
      </c>
    </row>
    <row r="10" spans="1:13" ht="18" thickBot="1" x14ac:dyDescent="0.35">
      <c r="A10" s="75"/>
      <c r="B10" s="23">
        <v>8</v>
      </c>
      <c r="C10" s="24">
        <f t="shared" si="1"/>
        <v>-130166.66666666674</v>
      </c>
      <c r="D10" s="24">
        <f t="shared" si="1"/>
        <v>-170966.66666666674</v>
      </c>
      <c r="E10" s="24">
        <f t="shared" si="4"/>
        <v>-191966.66666666674</v>
      </c>
      <c r="F10" s="24">
        <f t="shared" si="4"/>
        <v>-235166.66666666674</v>
      </c>
      <c r="G10" s="24">
        <f t="shared" si="4"/>
        <v>-279966.66666666674</v>
      </c>
      <c r="H10" s="24">
        <f t="shared" si="4"/>
        <v>-326366.66666666674</v>
      </c>
      <c r="I10" s="24">
        <f t="shared" si="4"/>
        <v>-374366.66666666674</v>
      </c>
      <c r="J10" s="25" t="s">
        <v>25</v>
      </c>
      <c r="K10" s="25">
        <f>Munkatábla!$B$4</f>
        <v>3000</v>
      </c>
      <c r="L10" s="16">
        <f t="shared" si="5"/>
        <v>-374366.66666666674</v>
      </c>
      <c r="M10" s="16">
        <f t="shared" si="6"/>
        <v>-191966.66666666674</v>
      </c>
    </row>
    <row r="11" spans="1:13" ht="18" thickBot="1" x14ac:dyDescent="0.35">
      <c r="A11" s="75"/>
      <c r="B11" s="23">
        <v>9</v>
      </c>
      <c r="C11" s="24">
        <f t="shared" si="1"/>
        <v>-48166.666666666744</v>
      </c>
      <c r="D11" s="24">
        <f t="shared" si="1"/>
        <v>-94066.666666666744</v>
      </c>
      <c r="E11" s="24">
        <f t="shared" si="4"/>
        <v>-117691.66666666674</v>
      </c>
      <c r="F11" s="24">
        <f t="shared" si="4"/>
        <v>-166291.66666666674</v>
      </c>
      <c r="G11" s="24">
        <f t="shared" si="4"/>
        <v>-216691.66666666674</v>
      </c>
      <c r="H11" s="24">
        <f t="shared" si="4"/>
        <v>-268891.66666666674</v>
      </c>
      <c r="I11" s="24">
        <f t="shared" si="4"/>
        <v>-322891.6666666668</v>
      </c>
      <c r="J11" s="25" t="s">
        <v>24</v>
      </c>
      <c r="K11" s="25">
        <f>Munkatábla!B5</f>
        <v>85000</v>
      </c>
      <c r="L11" s="16">
        <f t="shared" si="5"/>
        <v>-322891.6666666668</v>
      </c>
      <c r="M11" s="16">
        <f t="shared" si="6"/>
        <v>-117691.66666666674</v>
      </c>
    </row>
    <row r="12" spans="1:13" ht="18" thickBot="1" x14ac:dyDescent="0.35">
      <c r="A12" s="75"/>
      <c r="B12" s="23">
        <v>10</v>
      </c>
      <c r="C12" s="24">
        <f t="shared" si="1"/>
        <v>33833.333333333256</v>
      </c>
      <c r="D12" s="24">
        <f t="shared" si="1"/>
        <v>-17166.666666666744</v>
      </c>
      <c r="E12" s="24">
        <f t="shared" si="4"/>
        <v>-43416.666666666744</v>
      </c>
      <c r="F12" s="24">
        <f t="shared" si="4"/>
        <v>-97416.666666666744</v>
      </c>
      <c r="G12" s="24">
        <f t="shared" si="4"/>
        <v>-153416.66666666674</v>
      </c>
      <c r="H12" s="24">
        <f t="shared" si="4"/>
        <v>-211416.66666666674</v>
      </c>
      <c r="I12" s="24">
        <f t="shared" si="4"/>
        <v>-271416.6666666668</v>
      </c>
      <c r="J12" s="25" t="s">
        <v>23</v>
      </c>
      <c r="K12" s="25">
        <f>Munkatábla!B6</f>
        <v>2500</v>
      </c>
      <c r="L12" s="16">
        <f t="shared" si="5"/>
        <v>-271416.6666666668</v>
      </c>
      <c r="M12" s="16">
        <f t="shared" si="6"/>
        <v>-43416.666666666744</v>
      </c>
    </row>
    <row r="13" spans="1:13" ht="18" thickBot="1" x14ac:dyDescent="0.35">
      <c r="A13" s="75"/>
      <c r="B13" s="23">
        <v>12</v>
      </c>
      <c r="C13" s="24">
        <f t="shared" si="1"/>
        <v>197833.33333333326</v>
      </c>
      <c r="D13" s="24">
        <f t="shared" si="1"/>
        <v>136633.33333333326</v>
      </c>
      <c r="E13" s="24">
        <f t="shared" si="4"/>
        <v>105133.33333333326</v>
      </c>
      <c r="F13" s="24">
        <f t="shared" si="4"/>
        <v>40333.333333333256</v>
      </c>
      <c r="G13" s="24">
        <f t="shared" si="4"/>
        <v>-26866.666666666773</v>
      </c>
      <c r="H13" s="24">
        <f t="shared" si="4"/>
        <v>-96466.666666666802</v>
      </c>
      <c r="I13" s="24">
        <f t="shared" si="4"/>
        <v>-168466.66666666674</v>
      </c>
      <c r="J13" s="25" t="s">
        <v>22</v>
      </c>
      <c r="K13" s="25">
        <f>Munkatábla!B25</f>
        <v>85000</v>
      </c>
      <c r="L13" s="16">
        <f t="shared" si="5"/>
        <v>-168466.66666666674</v>
      </c>
      <c r="M13" s="16">
        <f t="shared" si="6"/>
        <v>105133.33333333326</v>
      </c>
    </row>
    <row r="14" spans="1:13" ht="18" thickBot="1" x14ac:dyDescent="0.35">
      <c r="A14" s="75"/>
      <c r="B14" s="23">
        <v>13</v>
      </c>
      <c r="C14" s="24">
        <f t="shared" si="1"/>
        <v>279833.33333333326</v>
      </c>
      <c r="D14" s="24">
        <f t="shared" si="1"/>
        <v>213533.33333333326</v>
      </c>
      <c r="E14" s="24">
        <f t="shared" si="4"/>
        <v>179408.33333333326</v>
      </c>
      <c r="F14" s="24">
        <f t="shared" si="4"/>
        <v>109208.33333333326</v>
      </c>
      <c r="G14" s="24">
        <f t="shared" si="4"/>
        <v>36408.333333333256</v>
      </c>
      <c r="H14" s="24">
        <f t="shared" si="4"/>
        <v>-38991.666666666744</v>
      </c>
      <c r="I14" s="24">
        <f t="shared" si="4"/>
        <v>-116991.66666666674</v>
      </c>
      <c r="J14" s="25"/>
      <c r="K14" s="25"/>
      <c r="L14" s="16">
        <f>MIN(E14:I14)</f>
        <v>-116991.66666666674</v>
      </c>
      <c r="M14" s="16">
        <f t="shared" si="6"/>
        <v>179408.33333333326</v>
      </c>
    </row>
    <row r="15" spans="1:13" ht="18" thickBot="1" x14ac:dyDescent="0.35">
      <c r="A15" s="75"/>
      <c r="B15" s="23">
        <v>14</v>
      </c>
      <c r="C15" s="24">
        <f t="shared" si="1"/>
        <v>361833.33333333326</v>
      </c>
      <c r="D15" s="24">
        <f t="shared" si="1"/>
        <v>290433.33333333326</v>
      </c>
      <c r="E15" s="24">
        <f t="shared" si="4"/>
        <v>253683.33333333326</v>
      </c>
      <c r="F15" s="24">
        <f t="shared" si="4"/>
        <v>178083.33333333326</v>
      </c>
      <c r="G15" s="24">
        <f t="shared" si="4"/>
        <v>99683.333333333256</v>
      </c>
      <c r="H15" s="24">
        <f t="shared" si="4"/>
        <v>18483.333333333256</v>
      </c>
      <c r="I15" s="24">
        <f t="shared" si="4"/>
        <v>-65516.666666666744</v>
      </c>
      <c r="J15" s="25"/>
      <c r="K15" s="25"/>
      <c r="L15" s="16"/>
      <c r="M15" s="16"/>
    </row>
    <row r="16" spans="1:13" ht="18" thickBot="1" x14ac:dyDescent="0.35">
      <c r="A16" s="75"/>
      <c r="B16" s="23">
        <v>15</v>
      </c>
      <c r="C16" s="24">
        <f t="shared" si="1"/>
        <v>443833.33333333326</v>
      </c>
      <c r="D16" s="24">
        <f t="shared" si="1"/>
        <v>367333.33333333326</v>
      </c>
      <c r="E16" s="24">
        <f t="shared" si="4"/>
        <v>327958.33333333326</v>
      </c>
      <c r="F16" s="24">
        <f t="shared" si="4"/>
        <v>246958.33333333326</v>
      </c>
      <c r="G16" s="24">
        <f t="shared" si="4"/>
        <v>162958.33333333326</v>
      </c>
      <c r="H16" s="24">
        <f t="shared" si="4"/>
        <v>75958.333333333256</v>
      </c>
      <c r="I16" s="24">
        <f t="shared" si="4"/>
        <v>-14041.666666666802</v>
      </c>
      <c r="J16" s="25"/>
      <c r="K16" s="25"/>
      <c r="L16" s="16"/>
      <c r="M16" s="16"/>
    </row>
    <row r="17" spans="1:13" ht="18" thickBot="1" x14ac:dyDescent="0.35">
      <c r="A17" s="75"/>
      <c r="B17" s="23">
        <v>16</v>
      </c>
      <c r="C17" s="24">
        <f t="shared" si="1"/>
        <v>525833.33333333326</v>
      </c>
      <c r="D17" s="24">
        <f t="shared" si="1"/>
        <v>444233.33333333326</v>
      </c>
      <c r="E17" s="24">
        <f t="shared" si="4"/>
        <v>402233.33333333326</v>
      </c>
      <c r="F17" s="24">
        <f t="shared" si="4"/>
        <v>315833.33333333326</v>
      </c>
      <c r="G17" s="24">
        <f t="shared" si="4"/>
        <v>226233.33333333326</v>
      </c>
      <c r="H17" s="24">
        <f t="shared" si="4"/>
        <v>133433.33333333326</v>
      </c>
      <c r="I17" s="24">
        <f t="shared" si="4"/>
        <v>37433.333333333198</v>
      </c>
      <c r="J17" s="25"/>
      <c r="K17" s="25"/>
      <c r="L17" s="16"/>
      <c r="M17" s="16"/>
    </row>
    <row r="18" spans="1:13" ht="18" thickBot="1" x14ac:dyDescent="0.35">
      <c r="A18" s="75"/>
      <c r="B18" s="23">
        <v>17</v>
      </c>
      <c r="C18" s="24">
        <f t="shared" si="1"/>
        <v>607833.33333333326</v>
      </c>
      <c r="D18" s="24">
        <f t="shared" si="1"/>
        <v>521133.33333333326</v>
      </c>
      <c r="E18" s="24">
        <f t="shared" si="4"/>
        <v>476508.33333333326</v>
      </c>
      <c r="F18" s="24">
        <f t="shared" si="4"/>
        <v>384708.33333333326</v>
      </c>
      <c r="G18" s="24">
        <f t="shared" si="4"/>
        <v>289508.33333333326</v>
      </c>
      <c r="H18" s="24">
        <f t="shared" si="4"/>
        <v>190908.33333333326</v>
      </c>
      <c r="I18" s="24">
        <f t="shared" si="4"/>
        <v>88908.333333333198</v>
      </c>
      <c r="J18" s="25"/>
      <c r="K18" s="25"/>
      <c r="L18" s="16"/>
      <c r="M18" s="16"/>
    </row>
    <row r="19" spans="1:13" ht="18" thickBot="1" x14ac:dyDescent="0.35">
      <c r="A19" s="76"/>
      <c r="B19" s="23">
        <v>18</v>
      </c>
      <c r="C19" s="24">
        <f t="shared" si="1"/>
        <v>689833.33333333326</v>
      </c>
      <c r="D19" s="24">
        <f t="shared" si="1"/>
        <v>598033.33333333326</v>
      </c>
      <c r="E19" s="24">
        <f t="shared" si="4"/>
        <v>550783.33333333326</v>
      </c>
      <c r="F19" s="24">
        <f t="shared" si="4"/>
        <v>453583.33333333326</v>
      </c>
      <c r="G19" s="24">
        <f t="shared" si="4"/>
        <v>352783.33333333326</v>
      </c>
      <c r="H19" s="24">
        <f t="shared" si="4"/>
        <v>248383.33333333326</v>
      </c>
      <c r="I19" s="24">
        <f t="shared" si="4"/>
        <v>140383.33333333314</v>
      </c>
      <c r="J19" s="25"/>
      <c r="K19" s="25"/>
      <c r="L19" s="16"/>
      <c r="M19" s="16"/>
    </row>
    <row r="20" spans="1:13" ht="18" thickBot="1" x14ac:dyDescent="0.35">
      <c r="A20" s="20"/>
      <c r="B20" s="20" t="s">
        <v>34</v>
      </c>
      <c r="C20" s="50">
        <f t="shared" ref="C20:H20" si="7">MIN(C5:C19)</f>
        <v>-540166.66666666674</v>
      </c>
      <c r="D20" s="50">
        <f t="shared" si="7"/>
        <v>-555466.66666666674</v>
      </c>
      <c r="E20" s="50">
        <f t="shared" si="7"/>
        <v>-563341.66666666674</v>
      </c>
      <c r="F20" s="50">
        <f t="shared" si="7"/>
        <v>-579541.66666666674</v>
      </c>
      <c r="G20" s="50">
        <f t="shared" si="7"/>
        <v>-596341.66666666674</v>
      </c>
      <c r="H20" s="50">
        <f t="shared" si="7"/>
        <v>-613741.66666666674</v>
      </c>
      <c r="I20" s="50">
        <f>MIN(I3:I19)</f>
        <v>-631741.66666666674</v>
      </c>
      <c r="J20" s="20"/>
      <c r="K20" s="50">
        <f>SUM(K8:K12)</f>
        <v>961666.66666666674</v>
      </c>
    </row>
    <row r="21" spans="1:13" ht="18" thickBot="1" x14ac:dyDescent="0.35">
      <c r="A21" s="20"/>
      <c r="B21" s="20" t="s">
        <v>35</v>
      </c>
      <c r="C21" s="50">
        <f t="shared" ref="C21:I21" si="8">MAX(C3:C19)</f>
        <v>689833.33333333326</v>
      </c>
      <c r="D21" s="50">
        <f t="shared" si="8"/>
        <v>598033.33333333326</v>
      </c>
      <c r="E21" s="50">
        <f t="shared" si="8"/>
        <v>550783.33333333326</v>
      </c>
      <c r="F21" s="50">
        <f t="shared" si="8"/>
        <v>453583.33333333326</v>
      </c>
      <c r="G21" s="50">
        <f t="shared" si="8"/>
        <v>352783.33333333326</v>
      </c>
      <c r="H21" s="50">
        <f t="shared" si="8"/>
        <v>248383.33333333326</v>
      </c>
      <c r="I21" s="50">
        <f t="shared" si="8"/>
        <v>140383.33333333314</v>
      </c>
      <c r="J21" s="20"/>
      <c r="K21" s="50">
        <f>20000*6</f>
        <v>120000</v>
      </c>
    </row>
    <row r="22" spans="1:13" ht="18" thickBot="1" x14ac:dyDescent="0.35">
      <c r="E22" s="49">
        <f>(($K$11*$B22)-$K$8-$K$10*$B22-$K$12*$B22*(1+E$3/100)*E$3)-$K$9+$K$13</f>
        <v>-786166.66666666674</v>
      </c>
    </row>
  </sheetData>
  <sheetProtection algorithmName="SHA-512" hashValue="lxHEvTMEQQJIWr5NWDLZUpnn+Qkp9qwm6GS8e1ZcxvTxSQWIuDDdR6s9MqkftgLvlrGpPTn3khmJyH+BOElb9Q==" saltValue="sEGkAbPlrP85A5cNNrjVuA==" spinCount="100000" sheet="1" objects="1" scenarios="1"/>
  <mergeCells count="1">
    <mergeCell ref="A5:A19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3BD26-08C8-46B3-B966-B481FC851AB7}">
  <dimension ref="A1"/>
  <sheetViews>
    <sheetView workbookViewId="0">
      <selection activeCell="N21" sqref="N21"/>
    </sheetView>
  </sheetViews>
  <sheetFormatPr defaultRowHeight="13.2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D37C9-8712-4DD9-ABFE-36363FA9247A}">
  <dimension ref="A1:B20"/>
  <sheetViews>
    <sheetView topLeftCell="A2" workbookViewId="0">
      <selection activeCell="B7" sqref="B7"/>
    </sheetView>
  </sheetViews>
  <sheetFormatPr defaultRowHeight="13.2" x14ac:dyDescent="0.25"/>
  <cols>
    <col min="1" max="1" width="23.109375" bestFit="1" customWidth="1"/>
  </cols>
  <sheetData>
    <row r="1" spans="1:2" ht="13.8" thickBot="1" x14ac:dyDescent="0.3"/>
    <row r="2" spans="1:2" ht="16.2" thickBot="1" x14ac:dyDescent="0.35">
      <c r="A2" s="58" t="s">
        <v>223</v>
      </c>
      <c r="B2" s="59">
        <v>8100</v>
      </c>
    </row>
    <row r="3" spans="1:2" ht="16.2" thickBot="1" x14ac:dyDescent="0.35">
      <c r="A3" s="58" t="s">
        <v>224</v>
      </c>
      <c r="B3" s="59">
        <v>8301</v>
      </c>
    </row>
    <row r="4" spans="1:2" ht="16.2" thickBot="1" x14ac:dyDescent="0.35">
      <c r="A4" s="58" t="s">
        <v>199</v>
      </c>
      <c r="B4" s="59">
        <v>8900</v>
      </c>
    </row>
    <row r="5" spans="1:2" ht="15.6" x14ac:dyDescent="0.3">
      <c r="A5" s="60" t="s">
        <v>200</v>
      </c>
      <c r="B5" s="61">
        <v>8119</v>
      </c>
    </row>
    <row r="6" spans="1:2" ht="16.2" thickBot="1" x14ac:dyDescent="0.35">
      <c r="A6" s="62" t="s">
        <v>198</v>
      </c>
      <c r="B6" s="63">
        <v>8450</v>
      </c>
    </row>
    <row r="7" spans="1:2" ht="16.2" thickBot="1" x14ac:dyDescent="0.35">
      <c r="A7" s="58" t="s">
        <v>225</v>
      </c>
      <c r="B7" s="59">
        <v>9220</v>
      </c>
    </row>
    <row r="8" spans="1:2" ht="16.2" thickBot="1" x14ac:dyDescent="0.35">
      <c r="A8" s="58" t="s">
        <v>201</v>
      </c>
      <c r="B8" s="59">
        <v>8955</v>
      </c>
    </row>
    <row r="9" spans="1:2" ht="16.2" thickBot="1" x14ac:dyDescent="0.35">
      <c r="A9" s="64" t="s">
        <v>196</v>
      </c>
      <c r="B9" s="59">
        <v>8500</v>
      </c>
    </row>
    <row r="10" spans="1:2" ht="16.2" thickBot="1" x14ac:dyDescent="0.35">
      <c r="A10" s="58" t="s">
        <v>197</v>
      </c>
      <c r="B10" s="65">
        <v>8300</v>
      </c>
    </row>
    <row r="11" spans="1:2" ht="16.2" thickBot="1" x14ac:dyDescent="0.35">
      <c r="A11" s="58" t="s">
        <v>226</v>
      </c>
      <c r="B11" s="65">
        <v>9253</v>
      </c>
    </row>
    <row r="12" spans="1:2" ht="16.2" thickBot="1" x14ac:dyDescent="0.35">
      <c r="A12" s="58" t="s">
        <v>208</v>
      </c>
      <c r="B12" s="65">
        <v>9300</v>
      </c>
    </row>
    <row r="13" spans="1:2" ht="16.2" thickBot="1" x14ac:dyDescent="0.35">
      <c r="A13" s="58" t="s">
        <v>227</v>
      </c>
      <c r="B13" s="65">
        <v>7000</v>
      </c>
    </row>
    <row r="14" spans="1:2" ht="16.2" thickBot="1" x14ac:dyDescent="0.35">
      <c r="A14" s="58" t="s">
        <v>228</v>
      </c>
      <c r="B14" s="65">
        <v>7500</v>
      </c>
    </row>
    <row r="15" spans="1:2" ht="16.2" thickBot="1" x14ac:dyDescent="0.35">
      <c r="A15" s="64" t="s">
        <v>205</v>
      </c>
      <c r="B15" s="59">
        <v>8929</v>
      </c>
    </row>
    <row r="16" spans="1:2" ht="16.2" thickBot="1" x14ac:dyDescent="0.35">
      <c r="A16" s="58" t="s">
        <v>206</v>
      </c>
      <c r="B16" s="65">
        <v>6075</v>
      </c>
    </row>
    <row r="17" spans="1:2" ht="16.2" thickBot="1" x14ac:dyDescent="0.35">
      <c r="A17" s="58" t="s">
        <v>207</v>
      </c>
      <c r="B17" s="65">
        <v>9123</v>
      </c>
    </row>
    <row r="18" spans="1:2" ht="16.2" thickBot="1" x14ac:dyDescent="0.35">
      <c r="A18" s="58" t="s">
        <v>202</v>
      </c>
      <c r="B18" s="65">
        <v>5900</v>
      </c>
    </row>
    <row r="19" spans="1:2" ht="16.2" thickBot="1" x14ac:dyDescent="0.35">
      <c r="A19" s="58" t="s">
        <v>203</v>
      </c>
      <c r="B19" s="65">
        <v>6900</v>
      </c>
    </row>
    <row r="20" spans="1:2" ht="16.2" thickBot="1" x14ac:dyDescent="0.35">
      <c r="A20" s="58" t="s">
        <v>229</v>
      </c>
      <c r="B20" s="65">
        <v>5000</v>
      </c>
    </row>
  </sheetData>
  <sheetProtection algorithmName="SHA-512" hashValue="P2AO+AUgcPR2uXHSC8IEeHRXpFinz6cWsLB9T+K+ILv66BD9fzURLTtolaoHMl92Klup/BMd+R9ynmRgyY82kw==" saltValue="V57PVqr3gCCBFmuwOt0Wnw==" spinCount="100000" sheet="1" objects="1" scenarios="1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92172-0E95-47A8-A481-B50E901A2250}">
  <dimension ref="A1"/>
  <sheetViews>
    <sheetView workbookViewId="0"/>
  </sheetViews>
  <sheetFormatPr defaultRowHeight="13.2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81BD0-3597-4731-8848-6010592F7274}">
  <dimension ref="A2:I22"/>
  <sheetViews>
    <sheetView workbookViewId="0">
      <selection activeCell="P15" sqref="P15"/>
    </sheetView>
  </sheetViews>
  <sheetFormatPr defaultRowHeight="13.2" x14ac:dyDescent="0.25"/>
  <cols>
    <col min="2" max="2" width="25" bestFit="1" customWidth="1"/>
  </cols>
  <sheetData>
    <row r="2" spans="1:9" x14ac:dyDescent="0.25">
      <c r="B2" s="43" t="s">
        <v>210</v>
      </c>
      <c r="C2" s="43" t="s">
        <v>211</v>
      </c>
    </row>
    <row r="3" spans="1:9" ht="15.6" x14ac:dyDescent="0.25">
      <c r="A3">
        <v>1</v>
      </c>
      <c r="B3" s="44" t="s">
        <v>219</v>
      </c>
      <c r="C3" s="46">
        <v>8085</v>
      </c>
    </row>
    <row r="4" spans="1:9" ht="15.6" x14ac:dyDescent="0.25">
      <c r="A4">
        <v>2</v>
      </c>
      <c r="B4" s="44" t="s">
        <v>197</v>
      </c>
      <c r="C4" s="46">
        <v>8000</v>
      </c>
      <c r="I4" s="43" t="s">
        <v>213</v>
      </c>
    </row>
    <row r="5" spans="1:9" ht="15.6" x14ac:dyDescent="0.25">
      <c r="A5">
        <v>3</v>
      </c>
      <c r="B5" s="44" t="s">
        <v>196</v>
      </c>
      <c r="C5" s="46">
        <v>7900</v>
      </c>
    </row>
    <row r="6" spans="1:9" ht="15.6" x14ac:dyDescent="0.25">
      <c r="A6">
        <v>4</v>
      </c>
      <c r="B6" s="44" t="s">
        <v>205</v>
      </c>
      <c r="C6" s="46">
        <v>7500</v>
      </c>
    </row>
    <row r="7" spans="1:9" ht="15.6" x14ac:dyDescent="0.25">
      <c r="A7">
        <v>5</v>
      </c>
      <c r="B7" s="44" t="s">
        <v>207</v>
      </c>
      <c r="C7" s="46">
        <v>7497</v>
      </c>
    </row>
    <row r="8" spans="1:9" ht="15.6" x14ac:dyDescent="0.25">
      <c r="A8">
        <v>6</v>
      </c>
      <c r="B8" s="44" t="s">
        <v>208</v>
      </c>
      <c r="C8" s="46">
        <v>7210</v>
      </c>
    </row>
    <row r="9" spans="1:9" ht="15.6" x14ac:dyDescent="0.25">
      <c r="A9">
        <v>7</v>
      </c>
      <c r="B9" s="44" t="s">
        <v>201</v>
      </c>
      <c r="C9" s="46">
        <v>7054</v>
      </c>
    </row>
    <row r="10" spans="1:9" ht="15.6" x14ac:dyDescent="0.25">
      <c r="A10">
        <v>8</v>
      </c>
      <c r="B10" s="44" t="s">
        <v>214</v>
      </c>
      <c r="C10" s="46">
        <v>7050</v>
      </c>
    </row>
    <row r="11" spans="1:9" ht="15.6" x14ac:dyDescent="0.25">
      <c r="A11">
        <v>9</v>
      </c>
      <c r="B11" s="44" t="s">
        <v>198</v>
      </c>
      <c r="C11" s="46">
        <v>6550</v>
      </c>
    </row>
    <row r="12" spans="1:9" ht="15.6" x14ac:dyDescent="0.25">
      <c r="A12">
        <v>10</v>
      </c>
      <c r="B12" s="44" t="s">
        <v>216</v>
      </c>
      <c r="C12" s="46">
        <v>6530</v>
      </c>
    </row>
    <row r="13" spans="1:9" ht="15.6" x14ac:dyDescent="0.25">
      <c r="A13">
        <v>11</v>
      </c>
      <c r="B13" s="44" t="s">
        <v>215</v>
      </c>
      <c r="C13" s="46">
        <v>6200</v>
      </c>
    </row>
    <row r="14" spans="1:9" ht="15.6" x14ac:dyDescent="0.25">
      <c r="A14">
        <v>12</v>
      </c>
      <c r="B14" s="44" t="s">
        <v>218</v>
      </c>
      <c r="C14" s="46">
        <v>6122</v>
      </c>
    </row>
    <row r="15" spans="1:9" ht="15.6" x14ac:dyDescent="0.25">
      <c r="A15">
        <v>13</v>
      </c>
      <c r="B15" s="44" t="s">
        <v>206</v>
      </c>
      <c r="C15" s="46">
        <v>6019</v>
      </c>
    </row>
    <row r="16" spans="1:9" ht="15.6" x14ac:dyDescent="0.25">
      <c r="A16">
        <v>14</v>
      </c>
      <c r="B16" s="44" t="s">
        <v>199</v>
      </c>
      <c r="C16" s="46">
        <v>6000</v>
      </c>
    </row>
    <row r="17" spans="1:3" ht="15.6" x14ac:dyDescent="0.25">
      <c r="A17">
        <v>15</v>
      </c>
      <c r="B17" s="44" t="s">
        <v>200</v>
      </c>
      <c r="C17" s="46">
        <v>5900</v>
      </c>
    </row>
    <row r="18" spans="1:3" ht="15.6" x14ac:dyDescent="0.25">
      <c r="A18">
        <v>16</v>
      </c>
      <c r="B18" s="44" t="s">
        <v>217</v>
      </c>
      <c r="C18" s="46">
        <v>5390</v>
      </c>
    </row>
    <row r="19" spans="1:3" ht="15.6" x14ac:dyDescent="0.25">
      <c r="A19">
        <v>17</v>
      </c>
      <c r="B19" s="44" t="s">
        <v>202</v>
      </c>
      <c r="C19" s="46">
        <v>5100</v>
      </c>
    </row>
    <row r="20" spans="1:3" ht="15.6" x14ac:dyDescent="0.25">
      <c r="A20">
        <v>18</v>
      </c>
      <c r="B20" s="44" t="s">
        <v>204</v>
      </c>
      <c r="C20" s="46">
        <v>5000</v>
      </c>
    </row>
    <row r="21" spans="1:3" ht="16.2" thickBot="1" x14ac:dyDescent="0.3">
      <c r="A21">
        <v>19</v>
      </c>
      <c r="B21" s="44" t="s">
        <v>203</v>
      </c>
      <c r="C21" s="46">
        <v>4900</v>
      </c>
    </row>
    <row r="22" spans="1:3" ht="16.2" thickBot="1" x14ac:dyDescent="0.3">
      <c r="B22" s="45" t="s">
        <v>209</v>
      </c>
      <c r="C22" s="47">
        <v>6660.5327656894933</v>
      </c>
    </row>
  </sheetData>
  <sheetProtection sheet="1" objects="1" scenarios="1"/>
  <sortState xmlns:xlrd2="http://schemas.microsoft.com/office/spreadsheetml/2017/richdata2" ref="B3:C21">
    <sortCondition descending="1" ref="C3:C21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Munkalapok</vt:lpstr>
      </vt:variant>
      <vt:variant>
        <vt:i4>11</vt:i4>
      </vt:variant>
      <vt:variant>
        <vt:lpstr>Diagramok</vt:lpstr>
      </vt:variant>
      <vt:variant>
        <vt:i4>2</vt:i4>
      </vt:variant>
      <vt:variant>
        <vt:lpstr>Névvel ellátott tartományok</vt:lpstr>
      </vt:variant>
      <vt:variant>
        <vt:i4>1</vt:i4>
      </vt:variant>
    </vt:vector>
  </HeadingPairs>
  <TitlesOfParts>
    <vt:vector size="14" baseType="lpstr">
      <vt:lpstr>Leírás</vt:lpstr>
      <vt:lpstr>Bérmunka költségek</vt:lpstr>
      <vt:lpstr>Munkatábla</vt:lpstr>
      <vt:lpstr>Költségpéldák</vt:lpstr>
      <vt:lpstr>Költségek</vt:lpstr>
      <vt:lpstr>Ártábla</vt:lpstr>
      <vt:lpstr>Eredménytábla</vt:lpstr>
      <vt:lpstr>Térkép_2024</vt:lpstr>
      <vt:lpstr>Térkép_Mo_Megyék_2023</vt:lpstr>
      <vt:lpstr>Térkép_Mo_Megyék_2019</vt:lpstr>
      <vt:lpstr>Térkép adat</vt:lpstr>
      <vt:lpstr>Diagram</vt:lpstr>
      <vt:lpstr>Térkép_Mo_Megyék_2017</vt:lpstr>
      <vt:lpstr>Költségek!Nyomtatási_terület</vt:lpstr>
    </vt:vector>
  </TitlesOfParts>
  <Company>OMMI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DSD</dc:creator>
  <cp:lastModifiedBy>Dénes Szieberth</cp:lastModifiedBy>
  <cp:lastPrinted>2017-12-23T17:25:42Z</cp:lastPrinted>
  <dcterms:created xsi:type="dcterms:W3CDTF">2005-10-31T03:42:17Z</dcterms:created>
  <dcterms:modified xsi:type="dcterms:W3CDTF">2025-02-25T05:38:20Z</dcterms:modified>
</cp:coreProperties>
</file>